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araed-my.sharepoint.com/personal/daikii720_e-net_nara_jp/Documents/01_ｿﾌﾄﾃﾆｽ専門部/24_ｿﾌﾄﾃﾆｽ事務局/07全日本ミックス/"/>
    </mc:Choice>
  </mc:AlternateContent>
  <xr:revisionPtr revIDLastSave="371" documentId="13_ncr:1_{0B8CA194-50F8-400A-8237-5DF5487C9E90}" xr6:coauthVersionLast="47" xr6:coauthVersionMax="47" xr10:uidLastSave="{FF50C404-4E8F-4BE5-A6A6-DBB343A6BBB7}"/>
  <bookViews>
    <workbookView xWindow="-108" yWindow="-108" windowWidth="23256" windowHeight="12456" activeTab="1" xr2:uid="{6C7A1911-A8C8-45AA-812D-0AB94CA8FE89}"/>
  </bookViews>
  <sheets>
    <sheet name="65R" sheetId="1" r:id="rId1"/>
    <sheet name="p37 65Ｔ" sheetId="2" r:id="rId2"/>
  </sheets>
  <definedNames>
    <definedName name="_xlnm.Print_Area" localSheetId="0">'65R'!$A$1:$K$130</definedName>
    <definedName name="_xlnm.Print_Area" localSheetId="1">'p37 65Ｔ'!$C$1:$M$36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3" i="1" l="1"/>
  <c r="I15" i="1"/>
  <c r="I17" i="1"/>
  <c r="I11" i="1"/>
  <c r="H129" i="1"/>
  <c r="H127" i="1"/>
  <c r="H125" i="1"/>
  <c r="H121" i="1"/>
  <c r="H119" i="1"/>
  <c r="H117" i="1"/>
  <c r="H113" i="1"/>
  <c r="H111" i="1"/>
  <c r="H109" i="1"/>
  <c r="H105" i="1"/>
  <c r="H103" i="1"/>
  <c r="H101" i="1"/>
  <c r="H97" i="1"/>
  <c r="H95" i="1"/>
  <c r="H93" i="1"/>
  <c r="H89" i="1"/>
  <c r="H87" i="1"/>
  <c r="H85" i="1"/>
  <c r="H81" i="1"/>
  <c r="H79" i="1"/>
  <c r="H77" i="1"/>
  <c r="H73" i="1"/>
  <c r="H71" i="1"/>
  <c r="H69" i="1"/>
  <c r="H65" i="1"/>
  <c r="H63" i="1"/>
  <c r="H61" i="1"/>
  <c r="H57" i="1"/>
  <c r="H55" i="1"/>
  <c r="H53" i="1"/>
  <c r="H49" i="1"/>
  <c r="H47" i="1"/>
  <c r="H45" i="1"/>
  <c r="H41" i="1"/>
  <c r="H39" i="1"/>
  <c r="H37" i="1"/>
  <c r="H33" i="1"/>
  <c r="H31" i="1"/>
  <c r="H29" i="1"/>
  <c r="H25" i="1"/>
  <c r="H23" i="1"/>
  <c r="H21" i="1"/>
  <c r="H7" i="1"/>
  <c r="H5" i="1"/>
  <c r="H3" i="1"/>
  <c r="O30" i="1"/>
  <c r="O38" i="1"/>
  <c r="O70" i="1"/>
  <c r="O78" i="1"/>
  <c r="P94" i="1"/>
  <c r="O94" i="1"/>
  <c r="O102" i="1"/>
  <c r="O110" i="1"/>
  <c r="O118" i="1"/>
  <c r="P12" i="1" l="1"/>
  <c r="O12" i="1"/>
  <c r="P4" i="1"/>
  <c r="O4" i="1"/>
  <c r="F27" i="2"/>
  <c r="G19" i="2"/>
  <c r="G8" i="2"/>
  <c r="N12" i="1"/>
  <c r="E8" i="2" s="1"/>
  <c r="P11" i="1"/>
  <c r="G7" i="2" s="1"/>
  <c r="O11" i="1"/>
  <c r="F7" i="2" s="1"/>
  <c r="N11" i="1"/>
  <c r="E7" i="2" s="1"/>
  <c r="P126" i="1"/>
  <c r="G36" i="2" s="1"/>
  <c r="O126" i="1"/>
  <c r="F36" i="2" s="1"/>
  <c r="N126" i="1"/>
  <c r="E36" i="2" s="1"/>
  <c r="P125" i="1"/>
  <c r="G35" i="2" s="1"/>
  <c r="O125" i="1"/>
  <c r="F35" i="2" s="1"/>
  <c r="N125" i="1"/>
  <c r="E35" i="2" s="1"/>
  <c r="P118" i="1"/>
  <c r="G34" i="2" s="1"/>
  <c r="N118" i="1"/>
  <c r="E34" i="2" s="1"/>
  <c r="P117" i="1"/>
  <c r="G33" i="2" s="1"/>
  <c r="O117" i="1"/>
  <c r="F33" i="2" s="1"/>
  <c r="N117" i="1"/>
  <c r="E33" i="2" s="1"/>
  <c r="P110" i="1"/>
  <c r="G32" i="2" s="1"/>
  <c r="N110" i="1"/>
  <c r="E32" i="2" s="1"/>
  <c r="P109" i="1"/>
  <c r="G31" i="2" s="1"/>
  <c r="O109" i="1"/>
  <c r="F31" i="2" s="1"/>
  <c r="N109" i="1"/>
  <c r="E31" i="2" s="1"/>
  <c r="P102" i="1"/>
  <c r="G30" i="2" s="1"/>
  <c r="N102" i="1"/>
  <c r="E30" i="2" s="1"/>
  <c r="P101" i="1"/>
  <c r="G29" i="2" s="1"/>
  <c r="O101" i="1"/>
  <c r="F29" i="2" s="1"/>
  <c r="N101" i="1"/>
  <c r="E29" i="2" s="1"/>
  <c r="N94" i="1"/>
  <c r="E28" i="2" s="1"/>
  <c r="P93" i="1"/>
  <c r="G27" i="2" s="1"/>
  <c r="O93" i="1"/>
  <c r="N93" i="1"/>
  <c r="E27" i="2" s="1"/>
  <c r="P86" i="1"/>
  <c r="G26" i="2" s="1"/>
  <c r="O86" i="1"/>
  <c r="F26" i="2" s="1"/>
  <c r="N86" i="1"/>
  <c r="E26" i="2" s="1"/>
  <c r="P85" i="1"/>
  <c r="G25" i="2" s="1"/>
  <c r="O85" i="1"/>
  <c r="F25" i="2" s="1"/>
  <c r="N85" i="1"/>
  <c r="E25" i="2" s="1"/>
  <c r="P78" i="1"/>
  <c r="G24" i="2" s="1"/>
  <c r="N78" i="1"/>
  <c r="E24" i="2" s="1"/>
  <c r="P77" i="1"/>
  <c r="G23" i="2" s="1"/>
  <c r="O77" i="1"/>
  <c r="F23" i="2" s="1"/>
  <c r="N77" i="1"/>
  <c r="E23" i="2" s="1"/>
  <c r="P70" i="1"/>
  <c r="G22" i="2" s="1"/>
  <c r="N70" i="1"/>
  <c r="E22" i="2" s="1"/>
  <c r="P69" i="1"/>
  <c r="G21" i="2" s="1"/>
  <c r="O69" i="1"/>
  <c r="F21" i="2" s="1"/>
  <c r="N69" i="1"/>
  <c r="E21" i="2" s="1"/>
  <c r="P62" i="1"/>
  <c r="G20" i="2" s="1"/>
  <c r="O62" i="1"/>
  <c r="F20" i="2" s="1"/>
  <c r="N62" i="1"/>
  <c r="E20" i="2" s="1"/>
  <c r="P61" i="1"/>
  <c r="O61" i="1"/>
  <c r="F19" i="2" s="1"/>
  <c r="N61" i="1"/>
  <c r="E19" i="2" s="1"/>
  <c r="P54" i="1"/>
  <c r="G18" i="2" s="1"/>
  <c r="O54" i="1"/>
  <c r="F18" i="2" s="1"/>
  <c r="N54" i="1"/>
  <c r="E18" i="2" s="1"/>
  <c r="P53" i="1"/>
  <c r="G17" i="2" s="1"/>
  <c r="O53" i="1"/>
  <c r="F17" i="2" s="1"/>
  <c r="N53" i="1"/>
  <c r="E17" i="2" s="1"/>
  <c r="P46" i="1"/>
  <c r="G16" i="2" s="1"/>
  <c r="O46" i="1"/>
  <c r="F16" i="2" s="1"/>
  <c r="N46" i="1"/>
  <c r="E16" i="2" s="1"/>
  <c r="P45" i="1"/>
  <c r="G15" i="2" s="1"/>
  <c r="O45" i="1"/>
  <c r="F15" i="2" s="1"/>
  <c r="N45" i="1"/>
  <c r="E15" i="2" s="1"/>
  <c r="P38" i="1"/>
  <c r="G14" i="2" s="1"/>
  <c r="N38" i="1"/>
  <c r="E14" i="2" s="1"/>
  <c r="P37" i="1"/>
  <c r="G13" i="2" s="1"/>
  <c r="O37" i="1"/>
  <c r="F13" i="2" s="1"/>
  <c r="N37" i="1"/>
  <c r="E13" i="2" s="1"/>
  <c r="P30" i="1"/>
  <c r="G12" i="2" s="1"/>
  <c r="N30" i="1"/>
  <c r="E12" i="2" s="1"/>
  <c r="P29" i="1"/>
  <c r="G11" i="2" s="1"/>
  <c r="O29" i="1"/>
  <c r="F11" i="2" s="1"/>
  <c r="N29" i="1"/>
  <c r="E11" i="2" s="1"/>
  <c r="P22" i="1"/>
  <c r="G10" i="2" s="1"/>
  <c r="O22" i="1"/>
  <c r="F10" i="2" s="1"/>
  <c r="N22" i="1"/>
  <c r="E10" i="2" s="1"/>
  <c r="P21" i="1"/>
  <c r="G9" i="2" s="1"/>
  <c r="O21" i="1"/>
  <c r="F9" i="2" s="1"/>
  <c r="N21" i="1"/>
  <c r="E9" i="2" s="1"/>
  <c r="P36" i="1"/>
  <c r="O36" i="1"/>
  <c r="N36" i="1"/>
  <c r="P20" i="1"/>
  <c r="O20" i="1"/>
  <c r="N20" i="1"/>
  <c r="N4" i="1"/>
  <c r="E6" i="2" s="1"/>
  <c r="P3" i="1"/>
  <c r="G5" i="2" s="1"/>
  <c r="O3" i="1"/>
  <c r="F5" i="2" s="1"/>
  <c r="N3" i="1"/>
  <c r="E5" i="2" s="1"/>
  <c r="G124" i="1"/>
  <c r="F124" i="1"/>
  <c r="E124" i="1"/>
  <c r="G116" i="1"/>
  <c r="F116" i="1"/>
  <c r="E116" i="1"/>
  <c r="G108" i="1"/>
  <c r="F108" i="1"/>
  <c r="E108" i="1"/>
  <c r="G100" i="1"/>
  <c r="F100" i="1"/>
  <c r="E100" i="1"/>
  <c r="G92" i="1"/>
  <c r="F92" i="1"/>
  <c r="E92" i="1"/>
  <c r="G84" i="1"/>
  <c r="F84" i="1"/>
  <c r="E84" i="1"/>
  <c r="G76" i="1"/>
  <c r="F76" i="1"/>
  <c r="E76" i="1"/>
  <c r="G68" i="1"/>
  <c r="F68" i="1"/>
  <c r="E68" i="1"/>
  <c r="G60" i="1"/>
  <c r="F60" i="1"/>
  <c r="E60" i="1"/>
  <c r="G52" i="1"/>
  <c r="F52" i="1"/>
  <c r="E52" i="1"/>
  <c r="G44" i="1"/>
  <c r="F44" i="1"/>
  <c r="E44" i="1"/>
  <c r="G36" i="1"/>
  <c r="F36" i="1"/>
  <c r="E36" i="1"/>
  <c r="G28" i="1"/>
  <c r="F28" i="1"/>
  <c r="E28" i="1"/>
  <c r="G20" i="1"/>
  <c r="F20" i="1"/>
  <c r="E20" i="1"/>
  <c r="H10" i="1"/>
  <c r="G10" i="1"/>
  <c r="F10" i="1"/>
  <c r="E10" i="1"/>
  <c r="G2" i="1"/>
  <c r="F2" i="1"/>
  <c r="E2" i="1"/>
</calcChain>
</file>

<file path=xl/sharedStrings.xml><?xml version="1.0" encoding="utf-8"?>
<sst xmlns="http://schemas.openxmlformats.org/spreadsheetml/2006/main" count="432" uniqueCount="234">
  <si>
    <t>６５歳　(１)</t>
    <rPh sb="2" eb="3">
      <t>サイ</t>
    </rPh>
    <phoneticPr fontId="2"/>
  </si>
  <si>
    <t>氏　　名</t>
    <rPh sb="0" eb="1">
      <t>シ</t>
    </rPh>
    <rPh sb="3" eb="4">
      <t>メイ</t>
    </rPh>
    <phoneticPr fontId="5"/>
  </si>
  <si>
    <t>支部</t>
    <rPh sb="0" eb="2">
      <t>シブ</t>
    </rPh>
    <phoneticPr fontId="5"/>
  </si>
  <si>
    <t>所　　属</t>
    <rPh sb="0" eb="1">
      <t>トコロ</t>
    </rPh>
    <rPh sb="3" eb="4">
      <t>ゾク</t>
    </rPh>
    <phoneticPr fontId="5"/>
  </si>
  <si>
    <t>勝率</t>
    <rPh sb="0" eb="2">
      <t>ショウリツ</t>
    </rPh>
    <phoneticPr fontId="5"/>
  </si>
  <si>
    <t>差</t>
    <rPh sb="0" eb="1">
      <t>サ</t>
    </rPh>
    <phoneticPr fontId="5"/>
  </si>
  <si>
    <t>順位</t>
    <rPh sb="0" eb="2">
      <t>ジュンイ</t>
    </rPh>
    <phoneticPr fontId="5"/>
  </si>
  <si>
    <t>小林 きみ子</t>
  </si>
  <si>
    <t>埼玉</t>
  </si>
  <si>
    <t>秩父COCクラブ</t>
  </si>
  <si>
    <t>小林　孝志</t>
    <phoneticPr fontId="2"/>
  </si>
  <si>
    <t>那須　重徳</t>
    <phoneticPr fontId="2"/>
  </si>
  <si>
    <t>奈良</t>
  </si>
  <si>
    <t>河合クラブ</t>
  </si>
  <si>
    <t>出口 貴美子</t>
  </si>
  <si>
    <t>大宮　久子</t>
    <phoneticPr fontId="2"/>
  </si>
  <si>
    <t>愛知</t>
  </si>
  <si>
    <t>稲沢倶楽部</t>
  </si>
  <si>
    <t>毛利　康夫</t>
    <phoneticPr fontId="2"/>
  </si>
  <si>
    <t>七宝クラブ</t>
  </si>
  <si>
    <t>種村　浩子</t>
    <phoneticPr fontId="2"/>
  </si>
  <si>
    <t>広島</t>
    <rPh sb="0" eb="2">
      <t>ヒロシマ</t>
    </rPh>
    <phoneticPr fontId="7"/>
  </si>
  <si>
    <t>グーチョキパー</t>
  </si>
  <si>
    <t>井澤　公司</t>
    <phoneticPr fontId="2"/>
  </si>
  <si>
    <t>岐阜</t>
  </si>
  <si>
    <t>土岐クラブ</t>
  </si>
  <si>
    <t>小原　弥生</t>
    <phoneticPr fontId="2"/>
  </si>
  <si>
    <t>大阪</t>
  </si>
  <si>
    <t>東大阪市協会</t>
  </si>
  <si>
    <t>坂本　哲也</t>
    <phoneticPr fontId="2"/>
  </si>
  <si>
    <t>大正クラブ</t>
  </si>
  <si>
    <t>荒木　和利</t>
    <phoneticPr fontId="2"/>
  </si>
  <si>
    <t>奈良クラブ</t>
  </si>
  <si>
    <t>荒木　葉子</t>
    <phoneticPr fontId="2"/>
  </si>
  <si>
    <t>升田　政義</t>
    <phoneticPr fontId="2"/>
  </si>
  <si>
    <t>石川</t>
  </si>
  <si>
    <t>かほくクラブ</t>
  </si>
  <si>
    <t>伊藤 真佐美</t>
  </si>
  <si>
    <t>中能登町STA</t>
  </si>
  <si>
    <t>宮岸　真弓</t>
    <phoneticPr fontId="2"/>
  </si>
  <si>
    <t>北海道</t>
  </si>
  <si>
    <t>旭川のんびりクラブ</t>
  </si>
  <si>
    <t>高橋　健一</t>
    <phoneticPr fontId="2"/>
  </si>
  <si>
    <t>旭川暁クラブ</t>
  </si>
  <si>
    <t>武士　典央</t>
    <phoneticPr fontId="2"/>
  </si>
  <si>
    <t>東京</t>
  </si>
  <si>
    <t>江戸川クラブ</t>
  </si>
  <si>
    <t>菅井　洋子</t>
    <phoneticPr fontId="2"/>
  </si>
  <si>
    <t>千葉</t>
    <rPh sb="0" eb="2">
      <t>チバ</t>
    </rPh>
    <phoneticPr fontId="7"/>
  </si>
  <si>
    <t>明日香クラブ</t>
  </si>
  <si>
    <t>寺地　敦子</t>
    <phoneticPr fontId="2"/>
  </si>
  <si>
    <t>鳥取</t>
    <rPh sb="0" eb="2">
      <t>トットリ</t>
    </rPh>
    <phoneticPr fontId="8"/>
  </si>
  <si>
    <t>レディース鳥取</t>
  </si>
  <si>
    <t>孫田　隆行</t>
    <phoneticPr fontId="2"/>
  </si>
  <si>
    <t>teamレジェンド</t>
  </si>
  <si>
    <t>名坂　収司</t>
    <phoneticPr fontId="2"/>
  </si>
  <si>
    <t>静岡</t>
  </si>
  <si>
    <t>浜松早起会</t>
  </si>
  <si>
    <t>竹内　喜代</t>
    <phoneticPr fontId="2"/>
  </si>
  <si>
    <t>増井　　清</t>
    <phoneticPr fontId="2"/>
  </si>
  <si>
    <t>髙商OBクラブ</t>
  </si>
  <si>
    <t>河原田 裕子</t>
  </si>
  <si>
    <t>TMクラブ</t>
  </si>
  <si>
    <t>工藤　恵美</t>
    <phoneticPr fontId="2"/>
  </si>
  <si>
    <t>和歌山</t>
    <rPh sb="0" eb="3">
      <t>ワカヤマ</t>
    </rPh>
    <phoneticPr fontId="8"/>
  </si>
  <si>
    <t>クリーンクラブ</t>
  </si>
  <si>
    <t>石井　　卓</t>
    <phoneticPr fontId="2"/>
  </si>
  <si>
    <t>和歌浦クラブ</t>
  </si>
  <si>
    <t>津田　妙子</t>
    <phoneticPr fontId="2"/>
  </si>
  <si>
    <t>旭川迷球会</t>
  </si>
  <si>
    <t>吉本　安男</t>
    <phoneticPr fontId="2"/>
  </si>
  <si>
    <t>北見連盟</t>
  </si>
  <si>
    <t>湯浅 二三子</t>
  </si>
  <si>
    <t>ラリークラブ</t>
  </si>
  <si>
    <t>安田　幹三</t>
    <phoneticPr fontId="2"/>
  </si>
  <si>
    <t>高岡　幸子</t>
    <phoneticPr fontId="2"/>
  </si>
  <si>
    <t>愛媛</t>
    <rPh sb="0" eb="2">
      <t>エヒメ</t>
    </rPh>
    <phoneticPr fontId="8"/>
  </si>
  <si>
    <t>愛媛県レディース協会</t>
  </si>
  <si>
    <t>芝田　眞次</t>
    <phoneticPr fontId="2"/>
  </si>
  <si>
    <t>愛媛にぎたつクラブ</t>
  </si>
  <si>
    <t>神野　弓子</t>
    <phoneticPr fontId="2"/>
  </si>
  <si>
    <t>愛知</t>
    <rPh sb="0" eb="2">
      <t>アイチ</t>
    </rPh>
    <phoneticPr fontId="7"/>
  </si>
  <si>
    <t>すみれクラブ</t>
  </si>
  <si>
    <t>山本　幸輝</t>
    <phoneticPr fontId="2"/>
  </si>
  <si>
    <t>シャープクラブ</t>
  </si>
  <si>
    <t>野村　義範</t>
    <phoneticPr fontId="2"/>
  </si>
  <si>
    <t>兵庫</t>
  </si>
  <si>
    <t>垂水クラブ</t>
  </si>
  <si>
    <t>浦　みどり</t>
    <phoneticPr fontId="2"/>
  </si>
  <si>
    <t>今津クラブ</t>
  </si>
  <si>
    <t>阿久津 順子</t>
  </si>
  <si>
    <t>群馬</t>
  </si>
  <si>
    <t>前橋クラブ</t>
  </si>
  <si>
    <t>阿久津 保朋</t>
  </si>
  <si>
    <t>新宅　浩二</t>
    <phoneticPr fontId="2"/>
  </si>
  <si>
    <t>広島</t>
    <rPh sb="0" eb="2">
      <t>ヒロシマ</t>
    </rPh>
    <phoneticPr fontId="8"/>
  </si>
  <si>
    <t>藤の木クラブ</t>
  </si>
  <si>
    <t>森田　典子</t>
    <phoneticPr fontId="2"/>
  </si>
  <si>
    <t>アクロス広島</t>
  </si>
  <si>
    <t>天野　　誠</t>
    <phoneticPr fontId="2"/>
  </si>
  <si>
    <t>岡崎壮年クラブ</t>
  </si>
  <si>
    <t>中畑　淳子</t>
    <phoneticPr fontId="2"/>
  </si>
  <si>
    <t>福岡</t>
    <rPh sb="0" eb="2">
      <t>フクオカ</t>
    </rPh>
    <phoneticPr fontId="7"/>
  </si>
  <si>
    <t>北九州クラブ</t>
  </si>
  <si>
    <t>西　紀久子</t>
    <phoneticPr fontId="2"/>
  </si>
  <si>
    <t>交野市連盟</t>
  </si>
  <si>
    <t>高橋　善盛</t>
    <phoneticPr fontId="2"/>
  </si>
  <si>
    <t>枚方市連盟</t>
  </si>
  <si>
    <t>春日　君江</t>
    <phoneticPr fontId="2"/>
  </si>
  <si>
    <t>チームＮＡＲＯ</t>
  </si>
  <si>
    <t>阿部　藤彦</t>
    <phoneticPr fontId="2"/>
  </si>
  <si>
    <t>神奈川</t>
    <rPh sb="0" eb="3">
      <t>カナガワ</t>
    </rPh>
    <phoneticPr fontId="7"/>
  </si>
  <si>
    <t>三菱重工相模原</t>
  </si>
  <si>
    <t>畠山　智恵美</t>
    <phoneticPr fontId="2"/>
  </si>
  <si>
    <t>樋口　裕久</t>
    <phoneticPr fontId="2"/>
  </si>
  <si>
    <t>小栗　康史</t>
    <phoneticPr fontId="2"/>
  </si>
  <si>
    <t>さぎの宮クラブ</t>
  </si>
  <si>
    <t>小栗　明美</t>
    <phoneticPr fontId="2"/>
  </si>
  <si>
    <t>６５歳　(２)</t>
    <rPh sb="2" eb="3">
      <t>サイ</t>
    </rPh>
    <phoneticPr fontId="2"/>
  </si>
  <si>
    <t>片山 栄二郎</t>
  </si>
  <si>
    <t>岡山</t>
    <rPh sb="0" eb="2">
      <t>オカヤマ</t>
    </rPh>
    <phoneticPr fontId="8"/>
  </si>
  <si>
    <t>粒江クラブ</t>
  </si>
  <si>
    <t>松本　厚子</t>
    <phoneticPr fontId="2"/>
  </si>
  <si>
    <t>高梁協会</t>
  </si>
  <si>
    <t>高澤　　一</t>
    <phoneticPr fontId="2"/>
  </si>
  <si>
    <t>松の木クラブ</t>
  </si>
  <si>
    <t>矢部　優子</t>
    <phoneticPr fontId="2"/>
  </si>
  <si>
    <t>”Ｋ”Ｓ．Ｔクラブ</t>
  </si>
  <si>
    <t>吉村　敬子</t>
    <phoneticPr fontId="2"/>
  </si>
  <si>
    <t>京都</t>
    <rPh sb="1" eb="2">
      <t>ト</t>
    </rPh>
    <phoneticPr fontId="7"/>
  </si>
  <si>
    <t>ピュア</t>
  </si>
  <si>
    <t>松村　眞三</t>
    <phoneticPr fontId="2"/>
  </si>
  <si>
    <t>菅　美弥子</t>
    <phoneticPr fontId="2"/>
  </si>
  <si>
    <t>脇山 日佐男</t>
  </si>
  <si>
    <t>神戸山手クラブ</t>
  </si>
  <si>
    <t>後藤 三枝子</t>
  </si>
  <si>
    <t>さつきクラブ</t>
  </si>
  <si>
    <t>篠原　　満</t>
    <phoneticPr fontId="2"/>
  </si>
  <si>
    <t>三重</t>
  </si>
  <si>
    <t>森中　祐作</t>
    <phoneticPr fontId="2"/>
  </si>
  <si>
    <t>小森　稔信</t>
    <phoneticPr fontId="2"/>
  </si>
  <si>
    <t>堺連盟</t>
  </si>
  <si>
    <t>加藤 伊都子</t>
  </si>
  <si>
    <t>和歌山</t>
    <rPh sb="0" eb="3">
      <t>ワカヤマ</t>
    </rPh>
    <phoneticPr fontId="7"/>
  </si>
  <si>
    <t>青葉クラブ</t>
  </si>
  <si>
    <t>新沼　宏之</t>
    <phoneticPr fontId="2"/>
  </si>
  <si>
    <t>旭クラブ</t>
  </si>
  <si>
    <t>新沼　米子</t>
    <phoneticPr fontId="2"/>
  </si>
  <si>
    <t>野又　　弘</t>
    <phoneticPr fontId="2"/>
  </si>
  <si>
    <t>河合 一佐子</t>
  </si>
  <si>
    <t>ホワイトクラブ</t>
  </si>
  <si>
    <t>岩月　美雪</t>
    <phoneticPr fontId="2"/>
  </si>
  <si>
    <t>岩月　良弥</t>
    <phoneticPr fontId="2"/>
  </si>
  <si>
    <t>河田　敦子</t>
    <phoneticPr fontId="2"/>
  </si>
  <si>
    <t>堀内　美文</t>
    <phoneticPr fontId="2"/>
  </si>
  <si>
    <t>小関　一義</t>
    <phoneticPr fontId="2"/>
  </si>
  <si>
    <t>帯広どんぐりクラブ</t>
  </si>
  <si>
    <t>小関　良子</t>
    <phoneticPr fontId="2"/>
  </si>
  <si>
    <t>清水　信克</t>
    <phoneticPr fontId="2"/>
  </si>
  <si>
    <t>滋賀</t>
  </si>
  <si>
    <t>大津市協会</t>
  </si>
  <si>
    <t>清水 志津子</t>
  </si>
  <si>
    <t>志賀STC</t>
  </si>
  <si>
    <t>三浦　陽子</t>
    <phoneticPr fontId="2"/>
  </si>
  <si>
    <t>ゆうゆうクラブ</t>
  </si>
  <si>
    <t>肥後　弘明</t>
    <phoneticPr fontId="2"/>
  </si>
  <si>
    <t>守口ＮＴＣ</t>
  </si>
  <si>
    <t>石津　幹大</t>
    <phoneticPr fontId="2"/>
  </si>
  <si>
    <t>鈴木　恭子</t>
    <phoneticPr fontId="2"/>
  </si>
  <si>
    <t>浜松庭球クラブ</t>
  </si>
  <si>
    <t>増田　　登</t>
  </si>
  <si>
    <t>長崎</t>
    <rPh sb="0" eb="2">
      <t>ナガサキ</t>
    </rPh>
    <phoneticPr fontId="8"/>
  </si>
  <si>
    <t>島原市連盟</t>
  </si>
  <si>
    <t>増田　明子</t>
    <phoneticPr fontId="2"/>
  </si>
  <si>
    <t>藤井　春美</t>
    <phoneticPr fontId="2"/>
  </si>
  <si>
    <t>中　　正道</t>
    <phoneticPr fontId="2"/>
  </si>
  <si>
    <t>金子　由美</t>
    <phoneticPr fontId="2"/>
  </si>
  <si>
    <t>神奈川</t>
  </si>
  <si>
    <t>横浜スマイル</t>
  </si>
  <si>
    <t>関和　栄次</t>
    <phoneticPr fontId="2"/>
  </si>
  <si>
    <t>厚木クラブ</t>
  </si>
  <si>
    <t>榎本　弘美</t>
    <phoneticPr fontId="2"/>
  </si>
  <si>
    <t>L.C.C.</t>
  </si>
  <si>
    <t>河原田　明</t>
    <phoneticPr fontId="2"/>
  </si>
  <si>
    <t>高商OBクラブ</t>
  </si>
  <si>
    <t>水川　栄子</t>
    <phoneticPr fontId="2"/>
  </si>
  <si>
    <t>廿日市クラブ</t>
  </si>
  <si>
    <t>玉井　　勉</t>
    <phoneticPr fontId="2"/>
  </si>
  <si>
    <t>牧野　正巳</t>
    <phoneticPr fontId="2"/>
  </si>
  <si>
    <t>桜台倶楽部</t>
  </si>
  <si>
    <t>丹羽 和紀江</t>
  </si>
  <si>
    <t>けやきクラブ</t>
  </si>
  <si>
    <t>新開　　均</t>
    <phoneticPr fontId="2"/>
  </si>
  <si>
    <t>徳島</t>
    <rPh sb="0" eb="2">
      <t>トクシマ</t>
    </rPh>
    <phoneticPr fontId="8"/>
  </si>
  <si>
    <t>永遠クラブ</t>
  </si>
  <si>
    <t>伴戸　明己</t>
    <phoneticPr fontId="2"/>
  </si>
  <si>
    <t>札幌白石クラブ</t>
  </si>
  <si>
    <t>稲田　和子</t>
    <phoneticPr fontId="2"/>
  </si>
  <si>
    <t>三田クラブ</t>
  </si>
  <si>
    <t>稲田　清美</t>
    <phoneticPr fontId="2"/>
  </si>
  <si>
    <t>篠山クラブ</t>
  </si>
  <si>
    <t>藤本　雅弘</t>
    <phoneticPr fontId="2"/>
  </si>
  <si>
    <t>三鷹支部</t>
  </si>
  <si>
    <t>藤本　康子</t>
    <phoneticPr fontId="2"/>
  </si>
  <si>
    <t>つばさクラブ</t>
    <phoneticPr fontId="2"/>
  </si>
  <si>
    <t>６５歳の部　決勝トーナメント</t>
    <rPh sb="2" eb="3">
      <t>サイ</t>
    </rPh>
    <rPh sb="4" eb="5">
      <t>ブ</t>
    </rPh>
    <rPh sb="6" eb="8">
      <t>ケッショウ</t>
    </rPh>
    <phoneticPr fontId="13"/>
  </si>
  <si>
    <t>ブロック</t>
    <phoneticPr fontId="13"/>
  </si>
  <si>
    <t>順位</t>
    <rPh sb="0" eb="2">
      <t>ジュンイ</t>
    </rPh>
    <phoneticPr fontId="13"/>
  </si>
  <si>
    <t>ペア名</t>
    <rPh sb="2" eb="3">
      <t>メイ</t>
    </rPh>
    <phoneticPr fontId="13"/>
  </si>
  <si>
    <t>所　属</t>
    <rPh sb="0" eb="1">
      <t>トコロ</t>
    </rPh>
    <rPh sb="2" eb="3">
      <t>ゾク</t>
    </rPh>
    <phoneticPr fontId="13"/>
  </si>
  <si>
    <t>1ブロック</t>
    <rPh sb="0" eb="2">
      <t>イッパン</t>
    </rPh>
    <rPh sb="3" eb="4">
      <t>ブ</t>
    </rPh>
    <phoneticPr fontId="13"/>
  </si>
  <si>
    <t>１位</t>
    <rPh sb="1" eb="2">
      <t>イ</t>
    </rPh>
    <phoneticPr fontId="13"/>
  </si>
  <si>
    <t>２ブロック</t>
    <phoneticPr fontId="13"/>
  </si>
  <si>
    <t>3ブロック</t>
    <rPh sb="3" eb="4">
      <t>ブ</t>
    </rPh>
    <phoneticPr fontId="13"/>
  </si>
  <si>
    <t>4ブロック</t>
  </si>
  <si>
    <t>5ブロック</t>
    <rPh sb="3" eb="4">
      <t>ブ</t>
    </rPh>
    <phoneticPr fontId="13"/>
  </si>
  <si>
    <t>6ブロック</t>
  </si>
  <si>
    <t>7ブロック</t>
    <rPh sb="3" eb="4">
      <t>ブ</t>
    </rPh>
    <phoneticPr fontId="13"/>
  </si>
  <si>
    <t>8ブロック</t>
    <rPh sb="3" eb="4">
      <t>ブ</t>
    </rPh>
    <phoneticPr fontId="13"/>
  </si>
  <si>
    <t>9ブロック</t>
    <rPh sb="3" eb="4">
      <t>ブ</t>
    </rPh>
    <phoneticPr fontId="13"/>
  </si>
  <si>
    <t>10ブロック</t>
    <rPh sb="4" eb="5">
      <t>ブ</t>
    </rPh>
    <phoneticPr fontId="13"/>
  </si>
  <si>
    <t>11ブロック</t>
    <rPh sb="4" eb="5">
      <t>ブ</t>
    </rPh>
    <phoneticPr fontId="13"/>
  </si>
  <si>
    <t>12ブロック</t>
    <rPh sb="4" eb="5">
      <t>ブ</t>
    </rPh>
    <phoneticPr fontId="13"/>
  </si>
  <si>
    <t>13ブロック</t>
    <rPh sb="4" eb="5">
      <t>ブ</t>
    </rPh>
    <phoneticPr fontId="13"/>
  </si>
  <si>
    <t>14ブロック</t>
    <rPh sb="4" eb="5">
      <t>ブ</t>
    </rPh>
    <phoneticPr fontId="13"/>
  </si>
  <si>
    <t>15ブロック</t>
    <rPh sb="4" eb="5">
      <t>ブ</t>
    </rPh>
    <phoneticPr fontId="13"/>
  </si>
  <si>
    <t>16ブロック</t>
    <rPh sb="4" eb="5">
      <t>ブ</t>
    </rPh>
    <phoneticPr fontId="13"/>
  </si>
  <si>
    <t>1位</t>
    <rPh sb="1" eb="2">
      <t>イ</t>
    </rPh>
    <phoneticPr fontId="13"/>
  </si>
  <si>
    <t>水野 かずよ</t>
    <rPh sb="0" eb="2">
      <t>ミズノ</t>
    </rPh>
    <phoneticPr fontId="2"/>
  </si>
  <si>
    <t>上野クラブ</t>
    <phoneticPr fontId="2"/>
  </si>
  <si>
    <t>旭クラブ</t>
    <rPh sb="0" eb="1">
      <t>アサヒ</t>
    </rPh>
    <phoneticPr fontId="2"/>
  </si>
  <si>
    <t>④</t>
    <phoneticPr fontId="2"/>
  </si>
  <si>
    <t>④</t>
    <phoneticPr fontId="2"/>
  </si>
  <si>
    <t>④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</si>
</sst>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游ゴシック"/>
      <family val="2"/>
      <charset val="128"/>
      <scheme val="minor"/>
    </font>
    <font>
      <sz val="13"/>
      <name val="UD デジタル 教科書体 NK-R"/>
      <family val="1"/>
      <charset val="128"/>
    </font>
    <font>
      <sz val="6"/>
      <name val="游ゴシック"/>
      <family val="2"/>
      <charset val="128"/>
      <scheme val="minor"/>
    </font>
    <font>
      <sz val="11"/>
      <color theme="1"/>
      <name val="UD デジタル 教科書体 NK-R"/>
      <family val="1"/>
      <charset val="128"/>
    </font>
    <font>
      <sz val="9"/>
      <name val="UD デジタル 教科書体 NK-R"/>
      <family val="1"/>
      <charset val="128"/>
    </font>
    <font>
      <sz val="6"/>
      <name val="ＭＳ Ｐゴシック"/>
      <family val="3"/>
      <charset val="128"/>
    </font>
    <font>
      <sz val="9"/>
      <color theme="1"/>
      <name val="UD デジタル 教科書体 NK-R"/>
      <family val="1"/>
      <charset val="128"/>
    </font>
    <font>
      <sz val="11"/>
      <color indexed="52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name val="UD デジタル 教科書体 NK-R"/>
      <family val="1"/>
      <charset val="128"/>
    </font>
    <font>
      <sz val="9"/>
      <color rgb="FFFF0000"/>
      <name val="UD デジタル 教科書体 NK-R"/>
      <family val="1"/>
      <charset val="128"/>
    </font>
    <font>
      <sz val="6"/>
      <color theme="1"/>
      <name val="UD デジタル 教科書体 NK-R"/>
      <family val="1"/>
      <charset val="128"/>
    </font>
    <font>
      <sz val="14"/>
      <name val="UD デジタル 教科書体 NK-R"/>
      <family val="1"/>
      <charset val="128"/>
    </font>
    <font>
      <sz val="6"/>
      <name val="ＭＳ Ｐゴシック"/>
      <family val="3"/>
    </font>
    <font>
      <sz val="10"/>
      <name val="UD デジタル 教科書体 NK-R"/>
      <family val="1"/>
      <charset val="128"/>
    </font>
    <font>
      <b/>
      <sz val="10"/>
      <color rgb="FFFF0000"/>
      <name val="UD デジタル 教科書体 NK-R"/>
      <family val="1"/>
      <charset val="128"/>
    </font>
    <font>
      <b/>
      <sz val="9"/>
      <color rgb="FFFF0000"/>
      <name val="UD デジタル 教科書体 NK-R"/>
      <family val="1"/>
      <charset val="128"/>
    </font>
    <font>
      <b/>
      <sz val="10"/>
      <color rgb="FFFF0000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6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 diagonalDown="1"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 diagonalDown="1"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 diagonalDown="1"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 diagonalDown="1"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medium">
        <color rgb="FFFF0000"/>
      </top>
      <bottom/>
      <diagonal/>
    </border>
    <border>
      <left style="thin">
        <color indexed="64"/>
      </left>
      <right style="thin">
        <color indexed="64"/>
      </right>
      <top/>
      <bottom style="medium">
        <color rgb="FFFF0000"/>
      </bottom>
      <diagonal/>
    </border>
    <border>
      <left style="medium">
        <color rgb="FFFF0000"/>
      </left>
      <right/>
      <top/>
      <bottom/>
      <diagonal/>
    </border>
    <border>
      <left style="thin">
        <color indexed="64"/>
      </left>
      <right/>
      <top/>
      <bottom style="medium">
        <color rgb="FFFF0000"/>
      </bottom>
      <diagonal/>
    </border>
    <border>
      <left style="medium">
        <color rgb="FFFF0000"/>
      </left>
      <right style="thin">
        <color indexed="64"/>
      </right>
      <top/>
      <bottom/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 style="thin">
        <color indexed="64"/>
      </left>
      <right style="medium">
        <color rgb="FFFF0000"/>
      </right>
      <top style="medium">
        <color rgb="FFFF0000"/>
      </top>
      <bottom/>
      <diagonal/>
    </border>
    <border>
      <left/>
      <right style="medium">
        <color rgb="FFFF0000"/>
      </right>
      <top/>
      <bottom/>
      <diagonal/>
    </border>
    <border>
      <left style="thin">
        <color indexed="64"/>
      </left>
      <right style="medium">
        <color rgb="FFFF0000"/>
      </right>
      <top/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thin">
        <color indexed="64"/>
      </right>
      <top style="medium">
        <color rgb="FFFF0000"/>
      </top>
      <bottom/>
      <diagonal/>
    </border>
    <border>
      <left style="thin">
        <color indexed="64"/>
      </left>
      <right style="medium">
        <color rgb="FFFF0000"/>
      </right>
      <top/>
      <bottom/>
      <diagonal/>
    </border>
  </borders>
  <cellStyleXfs count="1">
    <xf numFmtId="0" fontId="0" fillId="0" borderId="0">
      <alignment vertical="center"/>
    </xf>
  </cellStyleXfs>
  <cellXfs count="118">
    <xf numFmtId="0" fontId="0" fillId="0" borderId="0" xfId="0">
      <alignment vertical="center"/>
    </xf>
    <xf numFmtId="0" fontId="3" fillId="0" borderId="0" xfId="0" applyFont="1" applyAlignment="1"/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>
      <alignment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shrinkToFit="1"/>
    </xf>
    <xf numFmtId="0" fontId="9" fillId="0" borderId="0" xfId="0" applyFont="1">
      <alignment vertical="center"/>
    </xf>
    <xf numFmtId="0" fontId="3" fillId="0" borderId="0" xfId="0" applyFont="1">
      <alignment vertical="center"/>
    </xf>
    <xf numFmtId="0" fontId="10" fillId="0" borderId="18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30" xfId="0" applyFont="1" applyBorder="1" applyAlignment="1"/>
    <xf numFmtId="0" fontId="14" fillId="0" borderId="0" xfId="0" applyFont="1" applyAlignment="1">
      <alignment horizontal="center" vertical="center"/>
    </xf>
    <xf numFmtId="0" fontId="14" fillId="0" borderId="31" xfId="0" applyFont="1" applyBorder="1" applyAlignment="1">
      <alignment horizontal="distributed" vertical="center" justifyLastLine="1"/>
    </xf>
    <xf numFmtId="0" fontId="14" fillId="0" borderId="32" xfId="0" applyFont="1" applyBorder="1" applyAlignment="1">
      <alignment horizontal="distributed" vertical="center" justifyLastLine="1"/>
    </xf>
    <xf numFmtId="0" fontId="4" fillId="0" borderId="40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15" fillId="0" borderId="35" xfId="0" applyFont="1" applyBorder="1" applyAlignment="1">
      <alignment horizontal="left" vertical="center"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horizontal="left" vertical="center"/>
    </xf>
    <xf numFmtId="0" fontId="15" fillId="0" borderId="58" xfId="0" applyFont="1" applyBorder="1" applyAlignment="1">
      <alignment horizontal="left" vertical="center"/>
    </xf>
    <xf numFmtId="0" fontId="15" fillId="0" borderId="0" xfId="0" applyFont="1" applyAlignment="1">
      <alignment horizontal="left"/>
    </xf>
    <xf numFmtId="0" fontId="15" fillId="0" borderId="47" xfId="0" applyFont="1" applyBorder="1" applyAlignment="1">
      <alignment horizontal="left" vertical="center"/>
    </xf>
    <xf numFmtId="0" fontId="15" fillId="0" borderId="48" xfId="0" applyFont="1" applyBorder="1" applyAlignment="1">
      <alignment horizontal="left" vertical="center"/>
    </xf>
    <xf numFmtId="0" fontId="15" fillId="0" borderId="49" xfId="0" applyFont="1" applyBorder="1" applyAlignment="1">
      <alignment horizontal="left" vertical="center"/>
    </xf>
    <xf numFmtId="0" fontId="15" fillId="0" borderId="34" xfId="0" applyFont="1" applyBorder="1" applyAlignment="1">
      <alignment horizontal="left" vertical="center"/>
    </xf>
    <xf numFmtId="0" fontId="15" fillId="0" borderId="51" xfId="0" applyFont="1" applyBorder="1" applyAlignment="1">
      <alignment horizontal="left" vertical="center"/>
    </xf>
    <xf numFmtId="0" fontId="15" fillId="0" borderId="3" xfId="0" applyFont="1" applyBorder="1" applyAlignment="1">
      <alignment horizontal="left" vertical="center"/>
    </xf>
    <xf numFmtId="0" fontId="15" fillId="0" borderId="54" xfId="0" applyFont="1" applyBorder="1" applyAlignment="1">
      <alignment horizontal="left" vertical="center"/>
    </xf>
    <xf numFmtId="0" fontId="15" fillId="0" borderId="21" xfId="0" applyFont="1" applyBorder="1" applyAlignment="1">
      <alignment horizontal="left" vertical="center"/>
    </xf>
    <xf numFmtId="0" fontId="15" fillId="0" borderId="60" xfId="0" applyFont="1" applyBorder="1" applyAlignment="1">
      <alignment horizontal="left" vertical="center"/>
    </xf>
    <xf numFmtId="0" fontId="15" fillId="0" borderId="24" xfId="0" applyFont="1" applyBorder="1" applyAlignment="1">
      <alignment horizontal="left" vertical="center"/>
    </xf>
    <xf numFmtId="0" fontId="15" fillId="0" borderId="33" xfId="0" applyFont="1" applyBorder="1" applyAlignment="1">
      <alignment horizontal="left" vertical="center"/>
    </xf>
    <xf numFmtId="0" fontId="15" fillId="0" borderId="61" xfId="0" applyFont="1" applyBorder="1" applyAlignment="1">
      <alignment horizontal="left" vertical="center"/>
    </xf>
    <xf numFmtId="0" fontId="15" fillId="0" borderId="56" xfId="0" applyFont="1" applyBorder="1" applyAlignment="1">
      <alignment horizontal="left" vertical="center"/>
    </xf>
    <xf numFmtId="0" fontId="15" fillId="0" borderId="50" xfId="0" applyFont="1" applyBorder="1" applyAlignment="1">
      <alignment horizontal="left" vertical="center"/>
    </xf>
    <xf numFmtId="0" fontId="15" fillId="0" borderId="57" xfId="0" applyFont="1" applyBorder="1" applyAlignment="1">
      <alignment horizontal="left" vertical="center"/>
    </xf>
    <xf numFmtId="0" fontId="15" fillId="0" borderId="52" xfId="0" applyFont="1" applyBorder="1" applyAlignment="1">
      <alignment horizontal="left" vertical="center"/>
    </xf>
    <xf numFmtId="0" fontId="15" fillId="0" borderId="53" xfId="0" applyFont="1" applyBorder="1" applyAlignment="1">
      <alignment horizontal="left" vertical="center"/>
    </xf>
    <xf numFmtId="0" fontId="15" fillId="0" borderId="47" xfId="0" applyFont="1" applyBorder="1" applyAlignment="1">
      <alignment horizontal="left"/>
    </xf>
    <xf numFmtId="0" fontId="15" fillId="0" borderId="48" xfId="0" applyFont="1" applyBorder="1" applyAlignment="1">
      <alignment horizontal="left"/>
    </xf>
    <xf numFmtId="0" fontId="15" fillId="0" borderId="55" xfId="0" applyFont="1" applyBorder="1" applyAlignment="1">
      <alignment horizontal="left"/>
    </xf>
    <xf numFmtId="0" fontId="15" fillId="0" borderId="35" xfId="0" applyFont="1" applyBorder="1" applyAlignment="1">
      <alignment horizontal="left"/>
    </xf>
    <xf numFmtId="0" fontId="15" fillId="0" borderId="21" xfId="0" applyFont="1" applyBorder="1" applyAlignment="1">
      <alignment horizontal="left"/>
    </xf>
    <xf numFmtId="0" fontId="15" fillId="0" borderId="24" xfId="0" applyFont="1" applyBorder="1" applyAlignment="1">
      <alignment horizontal="left"/>
    </xf>
    <xf numFmtId="0" fontId="15" fillId="0" borderId="1" xfId="0" applyFont="1" applyBorder="1" applyAlignment="1">
      <alignment horizontal="left"/>
    </xf>
    <xf numFmtId="0" fontId="15" fillId="0" borderId="58" xfId="0" applyFont="1" applyBorder="1" applyAlignment="1">
      <alignment horizontal="left"/>
    </xf>
    <xf numFmtId="0" fontId="15" fillId="0" borderId="56" xfId="0" applyFont="1" applyBorder="1" applyAlignment="1">
      <alignment horizontal="left"/>
    </xf>
    <xf numFmtId="0" fontId="15" fillId="0" borderId="59" xfId="0" applyFont="1" applyBorder="1" applyAlignment="1">
      <alignment horizontal="left"/>
    </xf>
    <xf numFmtId="0" fontId="15" fillId="0" borderId="53" xfId="0" applyFont="1" applyBorder="1" applyAlignment="1">
      <alignment horizontal="left"/>
    </xf>
    <xf numFmtId="0" fontId="17" fillId="0" borderId="0" xfId="0" applyFont="1" applyAlignment="1">
      <alignment horizontal="left" vertical="center"/>
    </xf>
    <xf numFmtId="0" fontId="15" fillId="0" borderId="62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6" fillId="0" borderId="15" xfId="0" applyFont="1" applyBorder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16" fillId="0" borderId="41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5" fillId="0" borderId="37" xfId="0" quotePrefix="1" applyFont="1" applyBorder="1" applyAlignment="1">
      <alignment horizontal="center" vertical="center"/>
    </xf>
    <xf numFmtId="0" fontId="15" fillId="0" borderId="38" xfId="0" quotePrefix="1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15" fillId="0" borderId="11" xfId="0" quotePrefix="1" applyFont="1" applyBorder="1" applyAlignment="1">
      <alignment horizontal="center" vertical="center"/>
    </xf>
    <xf numFmtId="0" fontId="15" fillId="0" borderId="18" xfId="0" quotePrefix="1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6" fillId="0" borderId="23" xfId="0" applyFont="1" applyBorder="1">
      <alignment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6" fillId="0" borderId="42" xfId="0" applyFont="1" applyBorder="1" applyAlignment="1">
      <alignment horizontal="center" vertical="center"/>
    </xf>
    <xf numFmtId="0" fontId="16" fillId="0" borderId="44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6" fillId="0" borderId="43" xfId="0" applyFont="1" applyBorder="1" applyAlignment="1">
      <alignment horizontal="center" vertical="center"/>
    </xf>
    <xf numFmtId="0" fontId="16" fillId="0" borderId="45" xfId="0" applyFont="1" applyBorder="1" applyAlignment="1">
      <alignment horizontal="center" vertical="center"/>
    </xf>
    <xf numFmtId="0" fontId="15" fillId="0" borderId="39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 justifyLastLine="1"/>
    </xf>
    <xf numFmtId="0" fontId="14" fillId="0" borderId="32" xfId="0" applyFont="1" applyBorder="1" applyAlignment="1">
      <alignment horizontal="center" vertical="center" justifyLastLine="1"/>
    </xf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5" fillId="0" borderId="63" xfId="0" applyFont="1" applyBorder="1" applyAlignment="1">
      <alignment horizontal="left" vertical="center"/>
    </xf>
    <xf numFmtId="0" fontId="15" fillId="0" borderId="59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7D26E2-255A-43A8-A7D1-7C32303C2A74}">
  <sheetPr>
    <tabColor rgb="FFFFFF00"/>
  </sheetPr>
  <dimension ref="A1:P137"/>
  <sheetViews>
    <sheetView view="pageBreakPreview" zoomScale="60" zoomScaleNormal="100" workbookViewId="0">
      <selection activeCell="F13" sqref="F13:F14"/>
    </sheetView>
  </sheetViews>
  <sheetFormatPr defaultColWidth="8.59765625" defaultRowHeight="14.4" x14ac:dyDescent="0.3"/>
  <cols>
    <col min="1" max="1" width="4.59765625" style="25" customWidth="1"/>
    <col min="2" max="2" width="13.09765625" style="25" customWidth="1"/>
    <col min="3" max="3" width="9" style="25" customWidth="1"/>
    <col min="4" max="4" width="17.59765625" style="25" customWidth="1"/>
    <col min="5" max="11" width="6.09765625" style="25" customWidth="1"/>
    <col min="12" max="12" width="8.59765625" style="25"/>
    <col min="13" max="16" width="8.59765625" style="1"/>
    <col min="17" max="16384" width="8.59765625" style="25"/>
  </cols>
  <sheetData>
    <row r="1" spans="1:16" s="1" customFormat="1" ht="20.399999999999999" customHeight="1" x14ac:dyDescent="0.3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</row>
    <row r="2" spans="1:16" s="1" customFormat="1" ht="12" customHeight="1" x14ac:dyDescent="0.3">
      <c r="A2" s="2">
        <v>1</v>
      </c>
      <c r="B2" s="3" t="s">
        <v>1</v>
      </c>
      <c r="C2" s="4" t="s">
        <v>2</v>
      </c>
      <c r="D2" s="4" t="s">
        <v>3</v>
      </c>
      <c r="E2" s="32">
        <f>A3</f>
        <v>1</v>
      </c>
      <c r="F2" s="6">
        <f>A3+1</f>
        <v>2</v>
      </c>
      <c r="G2" s="7">
        <f>A3+2</f>
        <v>3</v>
      </c>
      <c r="H2" s="32" t="s">
        <v>4</v>
      </c>
      <c r="I2" s="6" t="s">
        <v>5</v>
      </c>
      <c r="J2" s="7" t="s">
        <v>6</v>
      </c>
      <c r="K2" s="8"/>
      <c r="M2" s="27">
        <v>10</v>
      </c>
    </row>
    <row r="3" spans="1:16" s="1" customFormat="1" ht="12" customHeight="1" x14ac:dyDescent="0.3">
      <c r="A3" s="70">
        <v>1</v>
      </c>
      <c r="B3" s="9" t="s">
        <v>7</v>
      </c>
      <c r="C3" s="72" t="s">
        <v>8</v>
      </c>
      <c r="D3" s="72" t="s">
        <v>9</v>
      </c>
      <c r="E3" s="74"/>
      <c r="F3" s="75" t="s">
        <v>231</v>
      </c>
      <c r="G3" s="76" t="s">
        <v>233</v>
      </c>
      <c r="H3" s="77" t="str">
        <f>COUNTIF(E3:G4,"④")&amp;"/"&amp;2</f>
        <v>2/2</v>
      </c>
      <c r="I3" s="75"/>
      <c r="J3" s="76">
        <v>1</v>
      </c>
      <c r="K3" s="12"/>
      <c r="M3" s="27">
        <v>11</v>
      </c>
      <c r="N3" s="28" t="str">
        <f>IF(J3=1,B3,IF(J5=1,B5,IF(J7=1,B7,"")))</f>
        <v>小林 きみ子</v>
      </c>
      <c r="O3" s="28" t="str">
        <f>IF(J3=1,C3,IF(J5=1,C5,IF(J7=1,C7,"")))</f>
        <v>埼玉</v>
      </c>
      <c r="P3" s="28" t="str">
        <f>IF(J3=1,D3,IF(J5=1,D5,IF(J7=1,D7,"")))</f>
        <v>秩父COCクラブ</v>
      </c>
    </row>
    <row r="4" spans="1:16" s="1" customFormat="1" ht="12" customHeight="1" x14ac:dyDescent="0.3">
      <c r="A4" s="71"/>
      <c r="B4" s="13" t="s">
        <v>10</v>
      </c>
      <c r="C4" s="73"/>
      <c r="D4" s="73"/>
      <c r="E4" s="74"/>
      <c r="F4" s="75"/>
      <c r="G4" s="76"/>
      <c r="H4" s="78"/>
      <c r="I4" s="75"/>
      <c r="J4" s="76"/>
      <c r="K4" s="12"/>
      <c r="M4" s="27">
        <v>12</v>
      </c>
      <c r="N4" s="28" t="str">
        <f>IF(J3=1,B4,IF(J5=1,B6,IF(J7=1,B8,"")))</f>
        <v>小林　孝志</v>
      </c>
      <c r="O4" s="28" t="str">
        <f>IF(J3=1,C3,IF(J5=1,C5,IF(J7=1,C7,"")))</f>
        <v>埼玉</v>
      </c>
      <c r="P4" s="28" t="str">
        <f>IF(J3=1,D3,IF(J5=1,D5,IF(J7=1,D8,"")))</f>
        <v>秩父COCクラブ</v>
      </c>
    </row>
    <row r="5" spans="1:16" s="1" customFormat="1" ht="12" customHeight="1" x14ac:dyDescent="0.3">
      <c r="A5" s="70">
        <v>2</v>
      </c>
      <c r="B5" s="9" t="s">
        <v>11</v>
      </c>
      <c r="C5" s="72" t="s">
        <v>12</v>
      </c>
      <c r="D5" s="72" t="s">
        <v>13</v>
      </c>
      <c r="E5" s="88">
        <v>1</v>
      </c>
      <c r="F5" s="94"/>
      <c r="G5" s="76">
        <v>1</v>
      </c>
      <c r="H5" s="82" t="str">
        <f t="shared" ref="H5" si="0">COUNTIF(E5:G6,"④")&amp;"/"&amp;2</f>
        <v>0/2</v>
      </c>
      <c r="I5" s="75"/>
      <c r="J5" s="76">
        <v>3</v>
      </c>
      <c r="K5" s="12"/>
      <c r="M5" s="27">
        <v>13</v>
      </c>
      <c r="N5" s="27"/>
      <c r="O5" s="27"/>
      <c r="P5" s="27"/>
    </row>
    <row r="6" spans="1:16" s="1" customFormat="1" ht="12" customHeight="1" x14ac:dyDescent="0.3">
      <c r="A6" s="71"/>
      <c r="B6" s="13" t="s">
        <v>14</v>
      </c>
      <c r="C6" s="73"/>
      <c r="D6" s="73"/>
      <c r="E6" s="88"/>
      <c r="F6" s="94"/>
      <c r="G6" s="76"/>
      <c r="H6" s="83"/>
      <c r="I6" s="75"/>
      <c r="J6" s="76"/>
      <c r="K6" s="16"/>
      <c r="M6" s="27">
        <v>14</v>
      </c>
      <c r="N6" s="27"/>
      <c r="O6" s="27"/>
      <c r="P6" s="27"/>
    </row>
    <row r="7" spans="1:16" s="1" customFormat="1" ht="12" customHeight="1" x14ac:dyDescent="0.3">
      <c r="A7" s="84">
        <v>3</v>
      </c>
      <c r="B7" s="17" t="s">
        <v>15</v>
      </c>
      <c r="C7" s="86" t="s">
        <v>16</v>
      </c>
      <c r="D7" s="8" t="s">
        <v>17</v>
      </c>
      <c r="E7" s="88">
        <v>0</v>
      </c>
      <c r="F7" s="75" t="s">
        <v>233</v>
      </c>
      <c r="G7" s="91"/>
      <c r="H7" s="82" t="str">
        <f t="shared" ref="H7" si="1">COUNTIF(E7:G8,"④")&amp;"/"&amp;2</f>
        <v>1/2</v>
      </c>
      <c r="I7" s="75"/>
      <c r="J7" s="76">
        <v>2</v>
      </c>
      <c r="K7" s="12"/>
      <c r="M7" s="27">
        <v>15</v>
      </c>
      <c r="N7" s="27"/>
      <c r="O7" s="27"/>
      <c r="P7" s="27"/>
    </row>
    <row r="8" spans="1:16" s="1" customFormat="1" ht="12" customHeight="1" x14ac:dyDescent="0.3">
      <c r="A8" s="85"/>
      <c r="B8" s="19" t="s">
        <v>18</v>
      </c>
      <c r="C8" s="87"/>
      <c r="D8" s="20" t="s">
        <v>19</v>
      </c>
      <c r="E8" s="89"/>
      <c r="F8" s="90"/>
      <c r="G8" s="92"/>
      <c r="H8" s="93"/>
      <c r="I8" s="90"/>
      <c r="J8" s="79"/>
      <c r="K8" s="12"/>
      <c r="M8" s="27">
        <v>16</v>
      </c>
      <c r="N8" s="27"/>
      <c r="O8" s="27"/>
      <c r="P8" s="27"/>
    </row>
    <row r="9" spans="1:16" s="1" customFormat="1" ht="6" customHeight="1" x14ac:dyDescent="0.3">
      <c r="A9" s="8"/>
      <c r="B9" s="8"/>
      <c r="C9" s="8"/>
      <c r="D9" s="8"/>
      <c r="E9" s="12"/>
      <c r="F9" s="12"/>
      <c r="G9" s="12"/>
      <c r="H9" s="12"/>
      <c r="I9" s="12"/>
      <c r="J9" s="12"/>
      <c r="K9" s="12"/>
      <c r="M9" s="27">
        <v>17</v>
      </c>
    </row>
    <row r="10" spans="1:16" s="1" customFormat="1" ht="12" customHeight="1" x14ac:dyDescent="0.3">
      <c r="A10" s="2">
        <v>2</v>
      </c>
      <c r="B10" s="3" t="s">
        <v>1</v>
      </c>
      <c r="C10" s="4" t="s">
        <v>2</v>
      </c>
      <c r="D10" s="4" t="s">
        <v>3</v>
      </c>
      <c r="E10" s="32">
        <f>A11</f>
        <v>4</v>
      </c>
      <c r="F10" s="6">
        <f>A11+1</f>
        <v>5</v>
      </c>
      <c r="G10" s="6">
        <f>A11+2</f>
        <v>6</v>
      </c>
      <c r="H10" s="7">
        <f>A11+3</f>
        <v>7</v>
      </c>
      <c r="I10" s="33" t="s">
        <v>4</v>
      </c>
      <c r="J10" s="6" t="s">
        <v>5</v>
      </c>
      <c r="K10" s="7" t="s">
        <v>6</v>
      </c>
      <c r="M10" s="27">
        <v>20</v>
      </c>
    </row>
    <row r="11" spans="1:16" s="1" customFormat="1" ht="12" customHeight="1" x14ac:dyDescent="0.3">
      <c r="A11" s="70">
        <v>4</v>
      </c>
      <c r="B11" s="9" t="s">
        <v>20</v>
      </c>
      <c r="C11" s="10" t="s">
        <v>21</v>
      </c>
      <c r="D11" s="10" t="s">
        <v>22</v>
      </c>
      <c r="E11" s="74"/>
      <c r="F11" s="75" t="s">
        <v>231</v>
      </c>
      <c r="G11" s="75" t="s">
        <v>233</v>
      </c>
      <c r="H11" s="76">
        <v>1</v>
      </c>
      <c r="I11" s="80" t="str">
        <f>COUNTIF(E11:H12,"④")&amp;"/"&amp;3</f>
        <v>2/3</v>
      </c>
      <c r="J11" s="75"/>
      <c r="K11" s="76">
        <v>2</v>
      </c>
      <c r="M11" s="27">
        <v>21</v>
      </c>
      <c r="N11" s="28" t="str">
        <f>IF(K11=1,B11,IF(K13=1,B13,IF(K15=1,B15,IF(K17=1,B17,""))))</f>
        <v>升田　政義</v>
      </c>
      <c r="O11" s="28" t="str">
        <f>IF(K11=1,C11,IF(K13=1,C13,IF(K15=1,C15,IF(K17=1,C17,""))))</f>
        <v>石川</v>
      </c>
      <c r="P11" s="28" t="str">
        <f>IF(K11=1,D11,IF(K13=1,D13,IF(K15=1,D15,IF(K17=1,D17,""))))</f>
        <v>かほくクラブ</v>
      </c>
    </row>
    <row r="12" spans="1:16" s="1" customFormat="1" ht="12" customHeight="1" x14ac:dyDescent="0.3">
      <c r="A12" s="71"/>
      <c r="B12" s="13" t="s">
        <v>23</v>
      </c>
      <c r="C12" s="14" t="s">
        <v>24</v>
      </c>
      <c r="D12" s="14" t="s">
        <v>25</v>
      </c>
      <c r="E12" s="74"/>
      <c r="F12" s="75"/>
      <c r="G12" s="75"/>
      <c r="H12" s="76"/>
      <c r="I12" s="81"/>
      <c r="J12" s="75"/>
      <c r="K12" s="76"/>
      <c r="M12" s="27">
        <v>22</v>
      </c>
      <c r="N12" s="28" t="str">
        <f>IF(K11=1,B12,IF(K13=1,B14,IF(K15=1,B16,IF(K17=1,B18,""))))</f>
        <v>伊藤 真佐美</v>
      </c>
      <c r="O12" s="28" t="str">
        <f>IF(K11=1,C12,IF(K13=1,C13,IF(K15=1,C15,IF(K17=1,C17,""))))</f>
        <v>石川</v>
      </c>
      <c r="P12" s="28" t="str">
        <f>IF(K11=1,D12,IF(K13=1,D14,IF(K15=1,D16,IF(K17=1,D18,""))))</f>
        <v>中能登町STA</v>
      </c>
    </row>
    <row r="13" spans="1:16" s="1" customFormat="1" ht="12" customHeight="1" x14ac:dyDescent="0.3">
      <c r="A13" s="70">
        <v>5</v>
      </c>
      <c r="B13" s="9" t="s">
        <v>26</v>
      </c>
      <c r="C13" s="72" t="s">
        <v>27</v>
      </c>
      <c r="D13" s="10" t="s">
        <v>28</v>
      </c>
      <c r="E13" s="88">
        <v>2</v>
      </c>
      <c r="F13" s="94"/>
      <c r="G13" s="75" t="s">
        <v>233</v>
      </c>
      <c r="H13" s="76">
        <v>1</v>
      </c>
      <c r="I13" s="95" t="str">
        <f t="shared" ref="I13" si="2">COUNTIF(E13:H14,"④")&amp;"/"&amp;3</f>
        <v>1/3</v>
      </c>
      <c r="J13" s="75"/>
      <c r="K13" s="76">
        <v>3</v>
      </c>
      <c r="M13" s="27">
        <v>23</v>
      </c>
    </row>
    <row r="14" spans="1:16" s="1" customFormat="1" ht="12" customHeight="1" x14ac:dyDescent="0.3">
      <c r="A14" s="71"/>
      <c r="B14" s="13" t="s">
        <v>29</v>
      </c>
      <c r="C14" s="73"/>
      <c r="D14" s="14" t="s">
        <v>30</v>
      </c>
      <c r="E14" s="88"/>
      <c r="F14" s="94"/>
      <c r="G14" s="75"/>
      <c r="H14" s="76"/>
      <c r="I14" s="96"/>
      <c r="J14" s="75"/>
      <c r="K14" s="76"/>
      <c r="M14" s="27">
        <v>24</v>
      </c>
    </row>
    <row r="15" spans="1:16" s="1" customFormat="1" ht="12" customHeight="1" x14ac:dyDescent="0.3">
      <c r="A15" s="70">
        <v>6</v>
      </c>
      <c r="B15" s="9" t="s">
        <v>31</v>
      </c>
      <c r="C15" s="72" t="s">
        <v>12</v>
      </c>
      <c r="D15" s="72" t="s">
        <v>32</v>
      </c>
      <c r="E15" s="88">
        <v>1</v>
      </c>
      <c r="F15" s="75">
        <v>1</v>
      </c>
      <c r="G15" s="94"/>
      <c r="H15" s="76">
        <v>2</v>
      </c>
      <c r="I15" s="95" t="str">
        <f t="shared" ref="I15" si="3">COUNTIF(E15:H16,"④")&amp;"/"&amp;3</f>
        <v>0/3</v>
      </c>
      <c r="J15" s="75"/>
      <c r="K15" s="76">
        <v>4</v>
      </c>
      <c r="M15" s="27">
        <v>25</v>
      </c>
    </row>
    <row r="16" spans="1:16" s="1" customFormat="1" ht="12" customHeight="1" x14ac:dyDescent="0.3">
      <c r="A16" s="71"/>
      <c r="B16" s="13" t="s">
        <v>33</v>
      </c>
      <c r="C16" s="73"/>
      <c r="D16" s="73"/>
      <c r="E16" s="88"/>
      <c r="F16" s="75"/>
      <c r="G16" s="94"/>
      <c r="H16" s="76"/>
      <c r="I16" s="96"/>
      <c r="J16" s="75"/>
      <c r="K16" s="76"/>
      <c r="M16" s="27">
        <v>26</v>
      </c>
    </row>
    <row r="17" spans="1:16" s="1" customFormat="1" ht="12" customHeight="1" x14ac:dyDescent="0.3">
      <c r="A17" s="84">
        <v>7</v>
      </c>
      <c r="B17" s="17" t="s">
        <v>34</v>
      </c>
      <c r="C17" s="86" t="s">
        <v>35</v>
      </c>
      <c r="D17" s="8" t="s">
        <v>36</v>
      </c>
      <c r="E17" s="88" t="s">
        <v>233</v>
      </c>
      <c r="F17" s="75" t="s">
        <v>233</v>
      </c>
      <c r="G17" s="75" t="s">
        <v>232</v>
      </c>
      <c r="H17" s="91"/>
      <c r="I17" s="95" t="str">
        <f t="shared" ref="I17" si="4">COUNTIF(E17:H18,"④")&amp;"/"&amp;3</f>
        <v>3/3</v>
      </c>
      <c r="J17" s="75"/>
      <c r="K17" s="76">
        <v>1</v>
      </c>
      <c r="M17" s="27">
        <v>27</v>
      </c>
    </row>
    <row r="18" spans="1:16" s="1" customFormat="1" ht="12" customHeight="1" x14ac:dyDescent="0.3">
      <c r="A18" s="85"/>
      <c r="B18" s="19" t="s">
        <v>37</v>
      </c>
      <c r="C18" s="87"/>
      <c r="D18" s="20" t="s">
        <v>38</v>
      </c>
      <c r="E18" s="89"/>
      <c r="F18" s="90"/>
      <c r="G18" s="90"/>
      <c r="H18" s="92"/>
      <c r="I18" s="99"/>
      <c r="J18" s="90"/>
      <c r="K18" s="79"/>
      <c r="M18" s="27"/>
    </row>
    <row r="19" spans="1:16" s="1" customFormat="1" ht="6" customHeight="1" x14ac:dyDescent="0.3">
      <c r="A19" s="8"/>
      <c r="B19" s="8"/>
      <c r="C19" s="8"/>
      <c r="D19" s="8"/>
      <c r="E19" s="8"/>
      <c r="F19" s="8"/>
      <c r="G19" s="8"/>
      <c r="H19" s="8"/>
      <c r="I19" s="8"/>
      <c r="J19" s="8"/>
      <c r="K19" s="12"/>
      <c r="M19" s="27"/>
    </row>
    <row r="20" spans="1:16" s="1" customFormat="1" ht="12" customHeight="1" x14ac:dyDescent="0.3">
      <c r="A20" s="2">
        <v>3</v>
      </c>
      <c r="B20" s="3" t="s">
        <v>1</v>
      </c>
      <c r="C20" s="4" t="s">
        <v>2</v>
      </c>
      <c r="D20" s="4" t="s">
        <v>3</v>
      </c>
      <c r="E20" s="32">
        <f>A21</f>
        <v>8</v>
      </c>
      <c r="F20" s="6">
        <f>A21+1</f>
        <v>9</v>
      </c>
      <c r="G20" s="7">
        <f>A21+2</f>
        <v>10</v>
      </c>
      <c r="H20" s="33" t="s">
        <v>4</v>
      </c>
      <c r="I20" s="6" t="s">
        <v>5</v>
      </c>
      <c r="J20" s="7" t="s">
        <v>6</v>
      </c>
      <c r="K20" s="12"/>
      <c r="M20" s="27">
        <v>30</v>
      </c>
      <c r="N20" s="27" t="str">
        <f>IF(J18=1,B18,IF(J20=1,B20,IF(J22=1,B22,"")))</f>
        <v/>
      </c>
      <c r="O20" s="27" t="str">
        <f>IF(J18=1,C18,IF(J20=1,C20,IF(J22=1,C22,"")))</f>
        <v/>
      </c>
      <c r="P20" s="27" t="str">
        <f>IF(J18=1,D18,IF(J20=1,D20,IF(J22=1,D22,"")))</f>
        <v/>
      </c>
    </row>
    <row r="21" spans="1:16" s="1" customFormat="1" ht="12" customHeight="1" x14ac:dyDescent="0.3">
      <c r="A21" s="70">
        <v>8</v>
      </c>
      <c r="B21" s="9" t="s">
        <v>39</v>
      </c>
      <c r="C21" s="72" t="s">
        <v>40</v>
      </c>
      <c r="D21" s="10" t="s">
        <v>41</v>
      </c>
      <c r="E21" s="74"/>
      <c r="F21" s="75">
        <v>1</v>
      </c>
      <c r="G21" s="76">
        <v>2</v>
      </c>
      <c r="H21" s="80" t="str">
        <f>COUNTIF(E21:G22,"④")&amp;"/"&amp;2</f>
        <v>0/2</v>
      </c>
      <c r="I21" s="75"/>
      <c r="J21" s="76">
        <v>3</v>
      </c>
      <c r="K21" s="12"/>
      <c r="M21" s="27">
        <v>31</v>
      </c>
      <c r="N21" s="28" t="str">
        <f>IF(J21=1,B21,IF(J23=1,B23,IF(J25=1,B25,"")))</f>
        <v>武士　典央</v>
      </c>
      <c r="O21" s="28" t="str">
        <f>IF(J21=1,C21,IF(J23=1,C23,IF(J25=1,C25,"")))</f>
        <v>東京</v>
      </c>
      <c r="P21" s="28" t="str">
        <f>IF(J21=1,D21,IF(J23=1,D23,IF(J25=1,D25,"")))</f>
        <v>江戸川クラブ</v>
      </c>
    </row>
    <row r="22" spans="1:16" s="1" customFormat="1" ht="12" customHeight="1" x14ac:dyDescent="0.3">
      <c r="A22" s="71"/>
      <c r="B22" s="13" t="s">
        <v>42</v>
      </c>
      <c r="C22" s="73"/>
      <c r="D22" s="14" t="s">
        <v>43</v>
      </c>
      <c r="E22" s="74"/>
      <c r="F22" s="75"/>
      <c r="G22" s="76"/>
      <c r="H22" s="81"/>
      <c r="I22" s="75"/>
      <c r="J22" s="76"/>
      <c r="K22" s="12"/>
      <c r="M22" s="27">
        <v>32</v>
      </c>
      <c r="N22" s="28" t="str">
        <f>IF(J21=1,B22,IF(J23=1,B24,IF(J25=1,B26,"")))</f>
        <v>菅井　洋子</v>
      </c>
      <c r="O22" s="28" t="str">
        <f>IF(J21=1,C22,IF(J23=1,C24,IF(J25=1,C26,"")))</f>
        <v>千葉</v>
      </c>
      <c r="P22" s="28" t="str">
        <f>IF(J21=1,D22,IF(J23=1,D24,IF(J25=1,D26,"")))</f>
        <v>明日香クラブ</v>
      </c>
    </row>
    <row r="23" spans="1:16" s="1" customFormat="1" ht="12" customHeight="1" x14ac:dyDescent="0.3">
      <c r="A23" s="70">
        <v>9</v>
      </c>
      <c r="B23" s="9" t="s">
        <v>44</v>
      </c>
      <c r="C23" s="10" t="s">
        <v>45</v>
      </c>
      <c r="D23" s="10" t="s">
        <v>46</v>
      </c>
      <c r="E23" s="88" t="s">
        <v>232</v>
      </c>
      <c r="F23" s="94"/>
      <c r="G23" s="76" t="s">
        <v>233</v>
      </c>
      <c r="H23" s="97" t="str">
        <f t="shared" ref="H23" si="5">COUNTIF(E23:G24,"④")&amp;"/"&amp;2</f>
        <v>2/2</v>
      </c>
      <c r="I23" s="75"/>
      <c r="J23" s="76">
        <v>1</v>
      </c>
      <c r="K23" s="12"/>
      <c r="M23" s="27">
        <v>33</v>
      </c>
    </row>
    <row r="24" spans="1:16" s="1" customFormat="1" ht="12" customHeight="1" x14ac:dyDescent="0.3">
      <c r="A24" s="71"/>
      <c r="B24" s="13" t="s">
        <v>47</v>
      </c>
      <c r="C24" s="14" t="s">
        <v>48</v>
      </c>
      <c r="D24" s="14" t="s">
        <v>49</v>
      </c>
      <c r="E24" s="88"/>
      <c r="F24" s="94"/>
      <c r="G24" s="76"/>
      <c r="H24" s="98"/>
      <c r="I24" s="75"/>
      <c r="J24" s="76"/>
      <c r="K24" s="12"/>
      <c r="M24" s="27">
        <v>34</v>
      </c>
    </row>
    <row r="25" spans="1:16" s="1" customFormat="1" ht="12" customHeight="1" x14ac:dyDescent="0.3">
      <c r="A25" s="84">
        <v>10</v>
      </c>
      <c r="B25" s="17" t="s">
        <v>50</v>
      </c>
      <c r="C25" s="8" t="s">
        <v>51</v>
      </c>
      <c r="D25" s="8" t="s">
        <v>52</v>
      </c>
      <c r="E25" s="88" t="s">
        <v>233</v>
      </c>
      <c r="F25" s="75">
        <v>2</v>
      </c>
      <c r="G25" s="91"/>
      <c r="H25" s="97" t="str">
        <f t="shared" ref="H25" si="6">COUNTIF(E25:G26,"④")&amp;"/"&amp;2</f>
        <v>1/2</v>
      </c>
      <c r="I25" s="75"/>
      <c r="J25" s="76">
        <v>2</v>
      </c>
      <c r="K25" s="12"/>
      <c r="M25" s="27">
        <v>35</v>
      </c>
    </row>
    <row r="26" spans="1:16" s="1" customFormat="1" ht="12" customHeight="1" x14ac:dyDescent="0.3">
      <c r="A26" s="85"/>
      <c r="B26" s="19" t="s">
        <v>53</v>
      </c>
      <c r="C26" s="20" t="s">
        <v>27</v>
      </c>
      <c r="D26" s="20" t="s">
        <v>54</v>
      </c>
      <c r="E26" s="89"/>
      <c r="F26" s="90"/>
      <c r="G26" s="92"/>
      <c r="H26" s="102"/>
      <c r="I26" s="90"/>
      <c r="J26" s="79"/>
      <c r="K26" s="12"/>
      <c r="M26" s="27">
        <v>36</v>
      </c>
    </row>
    <row r="27" spans="1:16" s="1" customFormat="1" ht="6" customHeight="1" x14ac:dyDescent="0.3">
      <c r="A27" s="8"/>
      <c r="B27" s="8"/>
      <c r="C27" s="8"/>
      <c r="D27" s="8"/>
      <c r="E27" s="12"/>
      <c r="F27" s="12"/>
      <c r="G27" s="12"/>
      <c r="H27" s="12"/>
      <c r="I27" s="12"/>
      <c r="J27" s="12"/>
      <c r="K27" s="12"/>
      <c r="M27" s="27">
        <v>37</v>
      </c>
    </row>
    <row r="28" spans="1:16" s="1" customFormat="1" ht="12" customHeight="1" x14ac:dyDescent="0.3">
      <c r="A28" s="2">
        <v>4</v>
      </c>
      <c r="B28" s="3" t="s">
        <v>1</v>
      </c>
      <c r="C28" s="4" t="s">
        <v>2</v>
      </c>
      <c r="D28" s="5" t="s">
        <v>3</v>
      </c>
      <c r="E28" s="32">
        <f>A29</f>
        <v>11</v>
      </c>
      <c r="F28" s="6">
        <f>A29+1</f>
        <v>12</v>
      </c>
      <c r="G28" s="7">
        <f>A29+2</f>
        <v>13</v>
      </c>
      <c r="H28" s="33" t="s">
        <v>4</v>
      </c>
      <c r="I28" s="6" t="s">
        <v>5</v>
      </c>
      <c r="J28" s="7" t="s">
        <v>6</v>
      </c>
      <c r="K28" s="12"/>
      <c r="M28" s="27">
        <v>40</v>
      </c>
    </row>
    <row r="29" spans="1:16" s="1" customFormat="1" ht="12" customHeight="1" x14ac:dyDescent="0.3">
      <c r="A29" s="70">
        <v>11</v>
      </c>
      <c r="B29" s="9" t="s">
        <v>55</v>
      </c>
      <c r="C29" s="72" t="s">
        <v>56</v>
      </c>
      <c r="D29" s="100" t="s">
        <v>57</v>
      </c>
      <c r="E29" s="74"/>
      <c r="F29" s="75" t="s">
        <v>231</v>
      </c>
      <c r="G29" s="76">
        <v>2</v>
      </c>
      <c r="H29" s="80" t="str">
        <f>COUNTIF(E29:G30,"④")&amp;"/"&amp;2</f>
        <v>1/2</v>
      </c>
      <c r="I29" s="75"/>
      <c r="J29" s="76">
        <v>2</v>
      </c>
      <c r="K29" s="12"/>
      <c r="M29" s="27">
        <v>41</v>
      </c>
      <c r="N29" s="28" t="str">
        <f>IF(J29=1,B29,IF(J31=1,B31,IF(J33=1,B33,"")))</f>
        <v>工藤　恵美</v>
      </c>
      <c r="O29" s="28" t="str">
        <f>IF(J29=1,C29,IF(J31=1,C31,IF(J33=1,C33,"")))</f>
        <v>和歌山</v>
      </c>
      <c r="P29" s="28" t="str">
        <f>IF(J29=1,D29,IF(J31=1,D31,IF(J33=1,D33,"")))</f>
        <v>クリーンクラブ</v>
      </c>
    </row>
    <row r="30" spans="1:16" s="1" customFormat="1" ht="12" customHeight="1" x14ac:dyDescent="0.3">
      <c r="A30" s="71"/>
      <c r="B30" s="13" t="s">
        <v>58</v>
      </c>
      <c r="C30" s="73"/>
      <c r="D30" s="101"/>
      <c r="E30" s="74"/>
      <c r="F30" s="75"/>
      <c r="G30" s="76"/>
      <c r="H30" s="81"/>
      <c r="I30" s="75"/>
      <c r="J30" s="76"/>
      <c r="K30" s="12"/>
      <c r="M30" s="27">
        <v>42</v>
      </c>
      <c r="N30" s="28" t="str">
        <f>IF(J29=1,B30,IF(J31=1,B32,IF(J33=1,B34,"")))</f>
        <v>石井　　卓</v>
      </c>
      <c r="O30" s="28" t="str">
        <f>IF(J29=1,C30,IF(J31=1,C32,IF(J33=1,C33,"")))</f>
        <v>和歌山</v>
      </c>
      <c r="P30" s="28" t="str">
        <f>IF(J29=1,D30,IF(J31=1,D32,IF(J33=1,D34,"")))</f>
        <v>和歌浦クラブ</v>
      </c>
    </row>
    <row r="31" spans="1:16" s="1" customFormat="1" ht="12" customHeight="1" x14ac:dyDescent="0.3">
      <c r="A31" s="70">
        <v>12</v>
      </c>
      <c r="B31" s="9" t="s">
        <v>59</v>
      </c>
      <c r="C31" s="72" t="s">
        <v>12</v>
      </c>
      <c r="D31" s="11" t="s">
        <v>60</v>
      </c>
      <c r="E31" s="88">
        <v>1</v>
      </c>
      <c r="F31" s="94"/>
      <c r="G31" s="76">
        <v>3</v>
      </c>
      <c r="H31" s="97" t="str">
        <f t="shared" ref="H31" si="7">COUNTIF(E31:G32,"④")&amp;"/"&amp;2</f>
        <v>0/2</v>
      </c>
      <c r="I31" s="75"/>
      <c r="J31" s="76">
        <v>3</v>
      </c>
      <c r="K31" s="12"/>
      <c r="M31" s="27">
        <v>43</v>
      </c>
    </row>
    <row r="32" spans="1:16" s="1" customFormat="1" ht="12" customHeight="1" x14ac:dyDescent="0.3">
      <c r="A32" s="71"/>
      <c r="B32" s="13" t="s">
        <v>61</v>
      </c>
      <c r="C32" s="73"/>
      <c r="D32" s="15" t="s">
        <v>62</v>
      </c>
      <c r="E32" s="88"/>
      <c r="F32" s="94"/>
      <c r="G32" s="76"/>
      <c r="H32" s="98"/>
      <c r="I32" s="75"/>
      <c r="J32" s="76"/>
      <c r="K32" s="12"/>
      <c r="M32" s="27">
        <v>44</v>
      </c>
    </row>
    <row r="33" spans="1:16" s="1" customFormat="1" ht="12" customHeight="1" x14ac:dyDescent="0.3">
      <c r="A33" s="84">
        <v>13</v>
      </c>
      <c r="B33" s="17" t="s">
        <v>63</v>
      </c>
      <c r="C33" s="86" t="s">
        <v>64</v>
      </c>
      <c r="D33" s="18" t="s">
        <v>65</v>
      </c>
      <c r="E33" s="88" t="s">
        <v>231</v>
      </c>
      <c r="F33" s="75" t="s">
        <v>233</v>
      </c>
      <c r="G33" s="91"/>
      <c r="H33" s="97" t="str">
        <f t="shared" ref="H33" si="8">COUNTIF(E33:G34,"④")&amp;"/"&amp;2</f>
        <v>2/2</v>
      </c>
      <c r="I33" s="75"/>
      <c r="J33" s="76">
        <v>1</v>
      </c>
      <c r="K33" s="12"/>
      <c r="M33" s="27">
        <v>45</v>
      </c>
    </row>
    <row r="34" spans="1:16" s="1" customFormat="1" ht="12" customHeight="1" x14ac:dyDescent="0.3">
      <c r="A34" s="85"/>
      <c r="B34" s="19" t="s">
        <v>66</v>
      </c>
      <c r="C34" s="87"/>
      <c r="D34" s="21" t="s">
        <v>67</v>
      </c>
      <c r="E34" s="89"/>
      <c r="F34" s="90"/>
      <c r="G34" s="92"/>
      <c r="H34" s="102"/>
      <c r="I34" s="90"/>
      <c r="J34" s="79"/>
      <c r="K34" s="12"/>
      <c r="M34" s="27">
        <v>46</v>
      </c>
    </row>
    <row r="35" spans="1:16" s="1" customFormat="1" ht="6" customHeight="1" x14ac:dyDescent="0.3">
      <c r="A35" s="8"/>
      <c r="B35" s="8"/>
      <c r="C35" s="8"/>
      <c r="D35" s="8"/>
      <c r="E35" s="12"/>
      <c r="F35" s="12"/>
      <c r="G35" s="12"/>
      <c r="H35" s="12"/>
      <c r="I35" s="12"/>
      <c r="J35" s="12"/>
      <c r="K35" s="12"/>
      <c r="M35" s="27">
        <v>47</v>
      </c>
    </row>
    <row r="36" spans="1:16" s="1" customFormat="1" ht="12" customHeight="1" x14ac:dyDescent="0.3">
      <c r="A36" s="2">
        <v>5</v>
      </c>
      <c r="B36" s="3" t="s">
        <v>1</v>
      </c>
      <c r="C36" s="4" t="s">
        <v>2</v>
      </c>
      <c r="D36" s="5" t="s">
        <v>3</v>
      </c>
      <c r="E36" s="32">
        <f>A37</f>
        <v>14</v>
      </c>
      <c r="F36" s="6">
        <f>A37+1</f>
        <v>15</v>
      </c>
      <c r="G36" s="7">
        <f>A37+2</f>
        <v>16</v>
      </c>
      <c r="H36" s="33" t="s">
        <v>4</v>
      </c>
      <c r="I36" s="6" t="s">
        <v>5</v>
      </c>
      <c r="J36" s="7" t="s">
        <v>6</v>
      </c>
      <c r="K36" s="12"/>
      <c r="M36" s="27">
        <v>50</v>
      </c>
      <c r="N36" s="27" t="str">
        <f>IF(J34=1,B34,IF(J36=1,B36,IF(J38=1,B38,"")))</f>
        <v/>
      </c>
      <c r="O36" s="27" t="str">
        <f>IF(J34=1,C34,IF(J36=1,C36,IF(J38=1,C38,"")))</f>
        <v/>
      </c>
      <c r="P36" s="27" t="str">
        <f>IF(J34=1,D34,IF(J36=1,D36,IF(J38=1,D38,"")))</f>
        <v/>
      </c>
    </row>
    <row r="37" spans="1:16" s="1" customFormat="1" ht="12" customHeight="1" x14ac:dyDescent="0.3">
      <c r="A37" s="70">
        <v>14</v>
      </c>
      <c r="B37" s="9" t="s">
        <v>68</v>
      </c>
      <c r="C37" s="72" t="s">
        <v>40</v>
      </c>
      <c r="D37" s="11" t="s">
        <v>69</v>
      </c>
      <c r="E37" s="74"/>
      <c r="F37" s="75" t="s">
        <v>231</v>
      </c>
      <c r="G37" s="76">
        <v>2</v>
      </c>
      <c r="H37" s="80" t="str">
        <f>COUNTIF(E37:G38,"④")&amp;"/"&amp;2</f>
        <v>1/2</v>
      </c>
      <c r="I37" s="75"/>
      <c r="J37" s="76">
        <v>2</v>
      </c>
      <c r="K37" s="12"/>
      <c r="M37" s="27">
        <v>51</v>
      </c>
      <c r="N37" s="28" t="str">
        <f>IF(J37=1,B37,IF(J39=1,B39,IF(J41=1,B41,"")))</f>
        <v>高岡　幸子</v>
      </c>
      <c r="O37" s="28" t="str">
        <f>IF(J37=1,C37,IF(J39=1,C39,IF(J41=1,C41,"")))</f>
        <v>愛媛</v>
      </c>
      <c r="P37" s="28" t="str">
        <f>IF(J37=1,D37,IF(J39=1,D39,IF(J41=1,D41,"")))</f>
        <v>愛媛県レディース協会</v>
      </c>
    </row>
    <row r="38" spans="1:16" s="1" customFormat="1" ht="12" customHeight="1" x14ac:dyDescent="0.3">
      <c r="A38" s="71"/>
      <c r="B38" s="13" t="s">
        <v>70</v>
      </c>
      <c r="C38" s="73"/>
      <c r="D38" s="15" t="s">
        <v>71</v>
      </c>
      <c r="E38" s="74"/>
      <c r="F38" s="75"/>
      <c r="G38" s="76"/>
      <c r="H38" s="81"/>
      <c r="I38" s="75"/>
      <c r="J38" s="76"/>
      <c r="K38" s="12"/>
      <c r="M38" s="27">
        <v>52</v>
      </c>
      <c r="N38" s="28" t="str">
        <f>IF(J37=1,B38,IF(J39=1,B40,IF(J41=1,B42,"")))</f>
        <v>芝田　眞次</v>
      </c>
      <c r="O38" s="28" t="str">
        <f>IF(J37=1,C38,IF(J39=1,C40,IF(J41=1,C41,"")))</f>
        <v>愛媛</v>
      </c>
      <c r="P38" s="28" t="str">
        <f>IF(J37=1,D38,IF(J39=1,D40,IF(J41=1,D42,"")))</f>
        <v>愛媛にぎたつクラブ</v>
      </c>
    </row>
    <row r="39" spans="1:16" s="1" customFormat="1" ht="12" customHeight="1" x14ac:dyDescent="0.3">
      <c r="A39" s="70">
        <v>15</v>
      </c>
      <c r="B39" s="9" t="s">
        <v>72</v>
      </c>
      <c r="C39" s="72" t="s">
        <v>27</v>
      </c>
      <c r="D39" s="100" t="s">
        <v>73</v>
      </c>
      <c r="E39" s="88">
        <v>1</v>
      </c>
      <c r="F39" s="94"/>
      <c r="G39" s="76">
        <v>0</v>
      </c>
      <c r="H39" s="97" t="str">
        <f t="shared" ref="H39" si="9">COUNTIF(E39:G40,"④")&amp;"/"&amp;2</f>
        <v>0/2</v>
      </c>
      <c r="I39" s="75"/>
      <c r="J39" s="76">
        <v>3</v>
      </c>
      <c r="K39" s="12"/>
      <c r="M39" s="27">
        <v>53</v>
      </c>
    </row>
    <row r="40" spans="1:16" s="1" customFormat="1" ht="12" customHeight="1" x14ac:dyDescent="0.3">
      <c r="A40" s="71"/>
      <c r="B40" s="13" t="s">
        <v>74</v>
      </c>
      <c r="C40" s="73"/>
      <c r="D40" s="101"/>
      <c r="E40" s="88"/>
      <c r="F40" s="94"/>
      <c r="G40" s="76"/>
      <c r="H40" s="98"/>
      <c r="I40" s="75"/>
      <c r="J40" s="76"/>
      <c r="K40" s="12"/>
      <c r="M40" s="27">
        <v>54</v>
      </c>
    </row>
    <row r="41" spans="1:16" s="1" customFormat="1" ht="12" customHeight="1" x14ac:dyDescent="0.3">
      <c r="A41" s="84">
        <v>16</v>
      </c>
      <c r="B41" s="17" t="s">
        <v>75</v>
      </c>
      <c r="C41" s="86" t="s">
        <v>76</v>
      </c>
      <c r="D41" s="18" t="s">
        <v>77</v>
      </c>
      <c r="E41" s="88" t="s">
        <v>231</v>
      </c>
      <c r="F41" s="75" t="s">
        <v>233</v>
      </c>
      <c r="G41" s="91"/>
      <c r="H41" s="97" t="str">
        <f t="shared" ref="H41" si="10">COUNTIF(E41:G42,"④")&amp;"/"&amp;2</f>
        <v>2/2</v>
      </c>
      <c r="I41" s="75"/>
      <c r="J41" s="76">
        <v>1</v>
      </c>
      <c r="K41" s="12"/>
      <c r="M41" s="27">
        <v>55</v>
      </c>
    </row>
    <row r="42" spans="1:16" s="1" customFormat="1" ht="12" customHeight="1" x14ac:dyDescent="0.3">
      <c r="A42" s="85"/>
      <c r="B42" s="19" t="s">
        <v>78</v>
      </c>
      <c r="C42" s="87"/>
      <c r="D42" s="21" t="s">
        <v>79</v>
      </c>
      <c r="E42" s="89"/>
      <c r="F42" s="90"/>
      <c r="G42" s="92"/>
      <c r="H42" s="102"/>
      <c r="I42" s="90"/>
      <c r="J42" s="79"/>
      <c r="K42" s="12"/>
      <c r="M42" s="27">
        <v>56</v>
      </c>
    </row>
    <row r="43" spans="1:16" s="1" customFormat="1" ht="6" customHeight="1" x14ac:dyDescent="0.3">
      <c r="A43" s="8"/>
      <c r="B43" s="8"/>
      <c r="C43" s="8"/>
      <c r="D43" s="8"/>
      <c r="E43" s="12"/>
      <c r="F43" s="12"/>
      <c r="G43" s="12"/>
      <c r="H43" s="12"/>
      <c r="I43" s="12"/>
      <c r="J43" s="12"/>
      <c r="K43" s="12"/>
      <c r="M43" s="27">
        <v>57</v>
      </c>
    </row>
    <row r="44" spans="1:16" s="1" customFormat="1" ht="12" customHeight="1" x14ac:dyDescent="0.3">
      <c r="A44" s="2">
        <v>6</v>
      </c>
      <c r="B44" s="3" t="s">
        <v>1</v>
      </c>
      <c r="C44" s="4" t="s">
        <v>2</v>
      </c>
      <c r="D44" s="5" t="s">
        <v>3</v>
      </c>
      <c r="E44" s="32">
        <f>A45</f>
        <v>17</v>
      </c>
      <c r="F44" s="6">
        <f>A45+1</f>
        <v>18</v>
      </c>
      <c r="G44" s="7">
        <f>A45+2</f>
        <v>19</v>
      </c>
      <c r="H44" s="33" t="s">
        <v>4</v>
      </c>
      <c r="I44" s="6" t="s">
        <v>5</v>
      </c>
      <c r="J44" s="7" t="s">
        <v>6</v>
      </c>
      <c r="K44" s="8"/>
      <c r="M44" s="27">
        <v>60</v>
      </c>
    </row>
    <row r="45" spans="1:16" s="1" customFormat="1" ht="12" customHeight="1" x14ac:dyDescent="0.3">
      <c r="A45" s="70">
        <v>17</v>
      </c>
      <c r="B45" s="9" t="s">
        <v>80</v>
      </c>
      <c r="C45" s="10" t="s">
        <v>81</v>
      </c>
      <c r="D45" s="11" t="s">
        <v>82</v>
      </c>
      <c r="E45" s="74"/>
      <c r="F45" s="75" t="s">
        <v>232</v>
      </c>
      <c r="G45" s="76" t="s">
        <v>233</v>
      </c>
      <c r="H45" s="80" t="str">
        <f>COUNTIF(E45:G46,"④")&amp;"/"&amp;2</f>
        <v>2/2</v>
      </c>
      <c r="I45" s="75"/>
      <c r="J45" s="76">
        <v>1</v>
      </c>
      <c r="K45" s="12"/>
      <c r="M45" s="27">
        <v>61</v>
      </c>
      <c r="N45" s="28" t="str">
        <f>IF(J45=1,B45,IF(J47=1,B47,IF(J49=1,B49,"")))</f>
        <v>神野　弓子</v>
      </c>
      <c r="O45" s="28" t="str">
        <f>IF(J45=1,C45,IF(J47=1,C47,IF(J49=1,C49,"")))</f>
        <v>愛知</v>
      </c>
      <c r="P45" s="28" t="str">
        <f>IF(J45=1,D45,IF(J47=1,D47,IF(J49=1,D49,"")))</f>
        <v>すみれクラブ</v>
      </c>
    </row>
    <row r="46" spans="1:16" s="1" customFormat="1" ht="12" customHeight="1" x14ac:dyDescent="0.3">
      <c r="A46" s="71"/>
      <c r="B46" s="13" t="s">
        <v>83</v>
      </c>
      <c r="C46" s="14" t="s">
        <v>12</v>
      </c>
      <c r="D46" s="15" t="s">
        <v>84</v>
      </c>
      <c r="E46" s="74"/>
      <c r="F46" s="75"/>
      <c r="G46" s="76"/>
      <c r="H46" s="81"/>
      <c r="I46" s="75"/>
      <c r="J46" s="76"/>
      <c r="K46" s="12"/>
      <c r="M46" s="27">
        <v>62</v>
      </c>
      <c r="N46" s="28" t="str">
        <f>IF(J45=1,B46,IF(J47=1,B48,IF(J49=1,B50,"")))</f>
        <v>山本　幸輝</v>
      </c>
      <c r="O46" s="28" t="str">
        <f>IF(J45=1,C46,IF(J47=1,C48,IF(J49=1,C50,"")))</f>
        <v>奈良</v>
      </c>
      <c r="P46" s="28" t="str">
        <f>IF(J45=1,D46,IF(J47=1,D48,IF(J49=1,D50,"")))</f>
        <v>シャープクラブ</v>
      </c>
    </row>
    <row r="47" spans="1:16" s="1" customFormat="1" ht="12" customHeight="1" x14ac:dyDescent="0.3">
      <c r="A47" s="70">
        <v>18</v>
      </c>
      <c r="B47" s="9" t="s">
        <v>85</v>
      </c>
      <c r="C47" s="72" t="s">
        <v>86</v>
      </c>
      <c r="D47" s="11" t="s">
        <v>87</v>
      </c>
      <c r="E47" s="88">
        <v>1</v>
      </c>
      <c r="F47" s="94"/>
      <c r="G47" s="76" t="s">
        <v>231</v>
      </c>
      <c r="H47" s="97" t="str">
        <f t="shared" ref="H47" si="11">COUNTIF(E47:G48,"④")&amp;"/"&amp;2</f>
        <v>1/2</v>
      </c>
      <c r="I47" s="75"/>
      <c r="J47" s="76">
        <v>2</v>
      </c>
      <c r="K47" s="12"/>
      <c r="M47" s="27">
        <v>63</v>
      </c>
    </row>
    <row r="48" spans="1:16" s="1" customFormat="1" ht="12" customHeight="1" x14ac:dyDescent="0.3">
      <c r="A48" s="71"/>
      <c r="B48" s="13" t="s">
        <v>88</v>
      </c>
      <c r="C48" s="73"/>
      <c r="D48" s="15" t="s">
        <v>89</v>
      </c>
      <c r="E48" s="88"/>
      <c r="F48" s="94"/>
      <c r="G48" s="76"/>
      <c r="H48" s="98"/>
      <c r="I48" s="75"/>
      <c r="J48" s="76"/>
      <c r="K48" s="12"/>
      <c r="M48" s="27">
        <v>64</v>
      </c>
    </row>
    <row r="49" spans="1:16" s="1" customFormat="1" ht="12" customHeight="1" x14ac:dyDescent="0.3">
      <c r="A49" s="84">
        <v>19</v>
      </c>
      <c r="B49" s="17" t="s">
        <v>90</v>
      </c>
      <c r="C49" s="86" t="s">
        <v>91</v>
      </c>
      <c r="D49" s="103" t="s">
        <v>92</v>
      </c>
      <c r="E49" s="88">
        <v>0</v>
      </c>
      <c r="F49" s="75">
        <v>2</v>
      </c>
      <c r="G49" s="91"/>
      <c r="H49" s="97" t="str">
        <f t="shared" ref="H49" si="12">COUNTIF(E49:G50,"④")&amp;"/"&amp;2</f>
        <v>0/2</v>
      </c>
      <c r="I49" s="75"/>
      <c r="J49" s="76">
        <v>3</v>
      </c>
      <c r="K49" s="12"/>
      <c r="M49" s="27">
        <v>65</v>
      </c>
    </row>
    <row r="50" spans="1:16" s="1" customFormat="1" ht="12" customHeight="1" x14ac:dyDescent="0.3">
      <c r="A50" s="85"/>
      <c r="B50" s="19" t="s">
        <v>93</v>
      </c>
      <c r="C50" s="87"/>
      <c r="D50" s="104"/>
      <c r="E50" s="89"/>
      <c r="F50" s="90"/>
      <c r="G50" s="92"/>
      <c r="H50" s="102"/>
      <c r="I50" s="90"/>
      <c r="J50" s="79"/>
      <c r="K50" s="12"/>
      <c r="M50" s="27">
        <v>66</v>
      </c>
    </row>
    <row r="51" spans="1:16" s="1" customFormat="1" ht="6" customHeight="1" x14ac:dyDescent="0.3">
      <c r="A51" s="8"/>
      <c r="B51" s="8"/>
      <c r="C51" s="8"/>
      <c r="D51" s="8"/>
      <c r="E51" s="12"/>
      <c r="F51" s="12"/>
      <c r="G51" s="12"/>
      <c r="H51" s="12"/>
      <c r="I51" s="12"/>
      <c r="J51" s="12"/>
      <c r="K51" s="12"/>
      <c r="M51" s="27">
        <v>67</v>
      </c>
    </row>
    <row r="52" spans="1:16" s="1" customFormat="1" ht="12" customHeight="1" x14ac:dyDescent="0.3">
      <c r="A52" s="2">
        <v>7</v>
      </c>
      <c r="B52" s="3" t="s">
        <v>1</v>
      </c>
      <c r="C52" s="4" t="s">
        <v>2</v>
      </c>
      <c r="D52" s="5" t="s">
        <v>3</v>
      </c>
      <c r="E52" s="32">
        <f>A53</f>
        <v>20</v>
      </c>
      <c r="F52" s="6">
        <f>A53+1</f>
        <v>21</v>
      </c>
      <c r="G52" s="7">
        <f>A53+2</f>
        <v>22</v>
      </c>
      <c r="H52" s="33" t="s">
        <v>4</v>
      </c>
      <c r="I52" s="6" t="s">
        <v>5</v>
      </c>
      <c r="J52" s="7" t="s">
        <v>6</v>
      </c>
      <c r="K52" s="12"/>
      <c r="M52" s="27">
        <v>70</v>
      </c>
    </row>
    <row r="53" spans="1:16" s="1" customFormat="1" ht="12" customHeight="1" x14ac:dyDescent="0.3">
      <c r="A53" s="70">
        <v>20</v>
      </c>
      <c r="B53" s="9" t="s">
        <v>94</v>
      </c>
      <c r="C53" s="72" t="s">
        <v>95</v>
      </c>
      <c r="D53" s="11" t="s">
        <v>96</v>
      </c>
      <c r="E53" s="74"/>
      <c r="F53" s="75">
        <v>0</v>
      </c>
      <c r="G53" s="76" t="s">
        <v>233</v>
      </c>
      <c r="H53" s="80" t="str">
        <f>COUNTIF(E53:G54,"④")&amp;"/"&amp;2</f>
        <v>1/2</v>
      </c>
      <c r="I53" s="75"/>
      <c r="J53" s="76">
        <v>2</v>
      </c>
      <c r="K53" s="12"/>
      <c r="M53" s="27">
        <v>71</v>
      </c>
      <c r="N53" s="28" t="str">
        <f>IF(J53=1,B53,IF(J55=1,B55,IF(J57=1,B57,"")))</f>
        <v>天野　　誠</v>
      </c>
      <c r="O53" s="28" t="str">
        <f>IF(J53=1,C53,IF(J55=1,C55,IF(J57=1,C57,"")))</f>
        <v>愛知</v>
      </c>
      <c r="P53" s="28" t="str">
        <f>IF(J53=1,D53,IF(J55=1,D55,IF(J57=1,D57,"")))</f>
        <v>岡崎壮年クラブ</v>
      </c>
    </row>
    <row r="54" spans="1:16" s="1" customFormat="1" ht="12" customHeight="1" x14ac:dyDescent="0.3">
      <c r="A54" s="71"/>
      <c r="B54" s="13" t="s">
        <v>97</v>
      </c>
      <c r="C54" s="73"/>
      <c r="D54" s="15" t="s">
        <v>98</v>
      </c>
      <c r="E54" s="74"/>
      <c r="F54" s="75"/>
      <c r="G54" s="76"/>
      <c r="H54" s="81"/>
      <c r="I54" s="75"/>
      <c r="J54" s="76"/>
      <c r="K54" s="12"/>
      <c r="M54" s="27">
        <v>72</v>
      </c>
      <c r="N54" s="28" t="str">
        <f>IF(J53=1,B54,IF(J55=1,B56,IF(J57=1,B58,"")))</f>
        <v>中畑　淳子</v>
      </c>
      <c r="O54" s="28" t="str">
        <f>IF(J53=1,C54,IF(J55=1,C56,IF(J57=1,C58,"")))</f>
        <v>福岡</v>
      </c>
      <c r="P54" s="28" t="str">
        <f>IF(J53=1,D54,IF(J55=1,D56,IF(J57=1,D58,"")))</f>
        <v>北九州クラブ</v>
      </c>
    </row>
    <row r="55" spans="1:16" s="1" customFormat="1" ht="12" customHeight="1" x14ac:dyDescent="0.3">
      <c r="A55" s="70">
        <v>21</v>
      </c>
      <c r="B55" s="9" t="s">
        <v>99</v>
      </c>
      <c r="C55" s="10" t="s">
        <v>16</v>
      </c>
      <c r="D55" s="11" t="s">
        <v>100</v>
      </c>
      <c r="E55" s="88" t="s">
        <v>231</v>
      </c>
      <c r="F55" s="94"/>
      <c r="G55" s="76" t="s">
        <v>231</v>
      </c>
      <c r="H55" s="97" t="str">
        <f t="shared" ref="H55" si="13">COUNTIF(E55:G56,"④")&amp;"/"&amp;2</f>
        <v>2/2</v>
      </c>
      <c r="I55" s="75"/>
      <c r="J55" s="76">
        <v>1</v>
      </c>
      <c r="K55" s="12"/>
      <c r="M55" s="27">
        <v>73</v>
      </c>
    </row>
    <row r="56" spans="1:16" s="1" customFormat="1" ht="12" customHeight="1" x14ac:dyDescent="0.3">
      <c r="A56" s="71"/>
      <c r="B56" s="13" t="s">
        <v>101</v>
      </c>
      <c r="C56" s="14" t="s">
        <v>102</v>
      </c>
      <c r="D56" s="15" t="s">
        <v>103</v>
      </c>
      <c r="E56" s="88"/>
      <c r="F56" s="94"/>
      <c r="G56" s="76"/>
      <c r="H56" s="98"/>
      <c r="I56" s="75"/>
      <c r="J56" s="76"/>
      <c r="K56" s="12"/>
      <c r="M56" s="27">
        <v>74</v>
      </c>
    </row>
    <row r="57" spans="1:16" s="1" customFormat="1" ht="12" customHeight="1" x14ac:dyDescent="0.3">
      <c r="A57" s="84">
        <v>22</v>
      </c>
      <c r="B57" s="17" t="s">
        <v>104</v>
      </c>
      <c r="C57" s="86" t="s">
        <v>27</v>
      </c>
      <c r="D57" s="18" t="s">
        <v>105</v>
      </c>
      <c r="E57" s="88">
        <v>3</v>
      </c>
      <c r="F57" s="75">
        <v>3</v>
      </c>
      <c r="G57" s="91"/>
      <c r="H57" s="97" t="str">
        <f t="shared" ref="H57" si="14">COUNTIF(E57:G58,"④")&amp;"/"&amp;2</f>
        <v>0/2</v>
      </c>
      <c r="I57" s="75"/>
      <c r="J57" s="76">
        <v>3</v>
      </c>
      <c r="K57" s="12"/>
      <c r="M57" s="27">
        <v>75</v>
      </c>
    </row>
    <row r="58" spans="1:16" s="1" customFormat="1" ht="12" customHeight="1" x14ac:dyDescent="0.3">
      <c r="A58" s="85"/>
      <c r="B58" s="19" t="s">
        <v>106</v>
      </c>
      <c r="C58" s="87"/>
      <c r="D58" s="21" t="s">
        <v>107</v>
      </c>
      <c r="E58" s="89"/>
      <c r="F58" s="90"/>
      <c r="G58" s="92"/>
      <c r="H58" s="102"/>
      <c r="I58" s="90"/>
      <c r="J58" s="79"/>
      <c r="K58" s="12"/>
      <c r="M58" s="27">
        <v>76</v>
      </c>
    </row>
    <row r="59" spans="1:16" s="1" customFormat="1" ht="6" customHeight="1" x14ac:dyDescent="0.3">
      <c r="A59" s="8"/>
      <c r="B59" s="8"/>
      <c r="C59" s="8"/>
      <c r="D59" s="8"/>
      <c r="E59" s="12"/>
      <c r="F59" s="12"/>
      <c r="G59" s="12"/>
      <c r="H59" s="12"/>
      <c r="I59" s="12"/>
      <c r="J59" s="12"/>
      <c r="K59" s="12"/>
      <c r="M59" s="27">
        <v>77</v>
      </c>
    </row>
    <row r="60" spans="1:16" s="1" customFormat="1" ht="12" customHeight="1" x14ac:dyDescent="0.3">
      <c r="A60" s="2">
        <v>8</v>
      </c>
      <c r="B60" s="3" t="s">
        <v>1</v>
      </c>
      <c r="C60" s="4" t="s">
        <v>2</v>
      </c>
      <c r="D60" s="5" t="s">
        <v>3</v>
      </c>
      <c r="E60" s="32">
        <f>A61</f>
        <v>23</v>
      </c>
      <c r="F60" s="6">
        <f>A61+1</f>
        <v>24</v>
      </c>
      <c r="G60" s="7">
        <f>A61+2</f>
        <v>25</v>
      </c>
      <c r="H60" s="33" t="s">
        <v>4</v>
      </c>
      <c r="I60" s="6" t="s">
        <v>5</v>
      </c>
      <c r="J60" s="7" t="s">
        <v>6</v>
      </c>
      <c r="K60" s="12"/>
      <c r="M60" s="27">
        <v>80</v>
      </c>
    </row>
    <row r="61" spans="1:16" s="1" customFormat="1" ht="12" customHeight="1" x14ac:dyDescent="0.3">
      <c r="A61" s="105">
        <v>23</v>
      </c>
      <c r="B61" s="9" t="s">
        <v>108</v>
      </c>
      <c r="C61" s="10" t="s">
        <v>45</v>
      </c>
      <c r="D61" s="11" t="s">
        <v>109</v>
      </c>
      <c r="E61" s="74"/>
      <c r="F61" s="75" t="s">
        <v>231</v>
      </c>
      <c r="G61" s="76" t="s">
        <v>233</v>
      </c>
      <c r="H61" s="80" t="str">
        <f>COUNTIF(E61:G62,"④")&amp;"/"&amp;2</f>
        <v>2/2</v>
      </c>
      <c r="I61" s="75"/>
      <c r="J61" s="76">
        <v>1</v>
      </c>
      <c r="K61" s="12"/>
      <c r="M61" s="27">
        <v>81</v>
      </c>
      <c r="N61" s="28" t="str">
        <f>IF(J61=1,B61,IF(J63=1,B63,IF(J65=1,B65,"")))</f>
        <v>春日　君江</v>
      </c>
      <c r="O61" s="28" t="str">
        <f>IF(J61=1,C61,IF(J63=1,C63,IF(J65=1,C65,"")))</f>
        <v>東京</v>
      </c>
      <c r="P61" s="28" t="str">
        <f>IF(J61=1,D61,IF(J63=1,D63,IF(J65=1,D65,"")))</f>
        <v>チームＮＡＲＯ</v>
      </c>
    </row>
    <row r="62" spans="1:16" s="1" customFormat="1" ht="12" customHeight="1" x14ac:dyDescent="0.3">
      <c r="A62" s="106"/>
      <c r="B62" s="13" t="s">
        <v>110</v>
      </c>
      <c r="C62" s="14" t="s">
        <v>111</v>
      </c>
      <c r="D62" s="15" t="s">
        <v>112</v>
      </c>
      <c r="E62" s="74"/>
      <c r="F62" s="75"/>
      <c r="G62" s="76"/>
      <c r="H62" s="81"/>
      <c r="I62" s="75"/>
      <c r="J62" s="76"/>
      <c r="K62" s="12"/>
      <c r="M62" s="27">
        <v>82</v>
      </c>
      <c r="N62" s="28" t="str">
        <f>IF(J61=1,B62,IF(J63=1,B64,IF(J65=1,B66,"")))</f>
        <v>阿部　藤彦</v>
      </c>
      <c r="O62" s="28" t="str">
        <f>IF(J61=1,C62,IF(J63=1,C64,IF(J65=1,C66,"")))</f>
        <v>神奈川</v>
      </c>
      <c r="P62" s="28" t="str">
        <f>IF(J61=1,D62,IF(J63=1,D64,IF(J65=1,D66,"")))</f>
        <v>三菱重工相模原</v>
      </c>
    </row>
    <row r="63" spans="1:16" s="1" customFormat="1" ht="12" customHeight="1" x14ac:dyDescent="0.3">
      <c r="A63" s="105">
        <v>24</v>
      </c>
      <c r="B63" s="9" t="s">
        <v>113</v>
      </c>
      <c r="C63" s="72" t="s">
        <v>12</v>
      </c>
      <c r="D63" s="11" t="s">
        <v>62</v>
      </c>
      <c r="E63" s="88">
        <v>0</v>
      </c>
      <c r="F63" s="94"/>
      <c r="G63" s="76" t="s">
        <v>231</v>
      </c>
      <c r="H63" s="97" t="str">
        <f t="shared" ref="H63" si="15">COUNTIF(E63:G64,"④")&amp;"/"&amp;2</f>
        <v>1/2</v>
      </c>
      <c r="I63" s="75"/>
      <c r="J63" s="76">
        <v>2</v>
      </c>
      <c r="K63" s="12"/>
      <c r="M63" s="27">
        <v>83</v>
      </c>
    </row>
    <row r="64" spans="1:16" s="1" customFormat="1" ht="12" customHeight="1" x14ac:dyDescent="0.3">
      <c r="A64" s="106"/>
      <c r="B64" s="13" t="s">
        <v>114</v>
      </c>
      <c r="C64" s="73"/>
      <c r="D64" s="15" t="s">
        <v>60</v>
      </c>
      <c r="E64" s="88"/>
      <c r="F64" s="94"/>
      <c r="G64" s="76"/>
      <c r="H64" s="98"/>
      <c r="I64" s="75"/>
      <c r="J64" s="76"/>
      <c r="K64" s="12"/>
      <c r="M64" s="27">
        <v>84</v>
      </c>
    </row>
    <row r="65" spans="1:16" s="1" customFormat="1" ht="12" customHeight="1" x14ac:dyDescent="0.3">
      <c r="A65" s="107">
        <v>25</v>
      </c>
      <c r="B65" s="17" t="s">
        <v>115</v>
      </c>
      <c r="C65" s="86" t="s">
        <v>56</v>
      </c>
      <c r="D65" s="103" t="s">
        <v>116</v>
      </c>
      <c r="E65" s="88">
        <v>0</v>
      </c>
      <c r="F65" s="75">
        <v>2</v>
      </c>
      <c r="G65" s="91"/>
      <c r="H65" s="97" t="str">
        <f t="shared" ref="H65" si="16">COUNTIF(E65:G66,"④")&amp;"/"&amp;2</f>
        <v>0/2</v>
      </c>
      <c r="I65" s="75"/>
      <c r="J65" s="76">
        <v>3</v>
      </c>
      <c r="K65" s="12"/>
      <c r="M65" s="27">
        <v>85</v>
      </c>
    </row>
    <row r="66" spans="1:16" s="1" customFormat="1" ht="12" customHeight="1" x14ac:dyDescent="0.3">
      <c r="A66" s="84"/>
      <c r="B66" s="19" t="s">
        <v>117</v>
      </c>
      <c r="C66" s="87"/>
      <c r="D66" s="104"/>
      <c r="E66" s="89"/>
      <c r="F66" s="90"/>
      <c r="G66" s="92"/>
      <c r="H66" s="102"/>
      <c r="I66" s="90"/>
      <c r="J66" s="79"/>
      <c r="K66" s="12"/>
      <c r="M66" s="27">
        <v>86</v>
      </c>
    </row>
    <row r="67" spans="1:16" s="1" customFormat="1" ht="20.399999999999999" customHeight="1" x14ac:dyDescent="0.3">
      <c r="A67" s="69" t="s">
        <v>118</v>
      </c>
      <c r="B67" s="69"/>
      <c r="C67" s="69"/>
      <c r="D67" s="69"/>
      <c r="E67" s="69"/>
      <c r="F67" s="69"/>
      <c r="G67" s="69"/>
      <c r="H67" s="69"/>
      <c r="I67" s="69"/>
      <c r="J67" s="69"/>
      <c r="M67" s="27">
        <v>87</v>
      </c>
    </row>
    <row r="68" spans="1:16" s="1" customFormat="1" ht="12" customHeight="1" x14ac:dyDescent="0.3">
      <c r="A68" s="2">
        <v>9</v>
      </c>
      <c r="B68" s="3" t="s">
        <v>1</v>
      </c>
      <c r="C68" s="4" t="s">
        <v>2</v>
      </c>
      <c r="D68" s="5" t="s">
        <v>3</v>
      </c>
      <c r="E68" s="32">
        <f>A69</f>
        <v>26</v>
      </c>
      <c r="F68" s="6">
        <f>A69+1</f>
        <v>27</v>
      </c>
      <c r="G68" s="7">
        <f>A69+2</f>
        <v>28</v>
      </c>
      <c r="H68" s="33" t="s">
        <v>4</v>
      </c>
      <c r="I68" s="6" t="s">
        <v>5</v>
      </c>
      <c r="J68" s="7" t="s">
        <v>6</v>
      </c>
      <c r="M68" s="27">
        <v>90</v>
      </c>
    </row>
    <row r="69" spans="1:16" s="1" customFormat="1" ht="12" customHeight="1" x14ac:dyDescent="0.3">
      <c r="A69" s="70">
        <v>26</v>
      </c>
      <c r="B69" s="9" t="s">
        <v>119</v>
      </c>
      <c r="C69" s="72" t="s">
        <v>120</v>
      </c>
      <c r="D69" s="11" t="s">
        <v>121</v>
      </c>
      <c r="E69" s="74"/>
      <c r="F69" s="75" t="s">
        <v>231</v>
      </c>
      <c r="G69" s="76" t="s">
        <v>231</v>
      </c>
      <c r="H69" s="80" t="str">
        <f>COUNTIF(E69:G70,"④")&amp;"/"&amp;2</f>
        <v>2/2</v>
      </c>
      <c r="I69" s="75"/>
      <c r="J69" s="76">
        <v>1</v>
      </c>
      <c r="M69" s="27">
        <v>91</v>
      </c>
      <c r="N69" s="28" t="str">
        <f>IF(J69=1,B69,IF(J71=1,B71,IF(J73=1,B73,"")))</f>
        <v>片山 栄二郎</v>
      </c>
      <c r="O69" s="28" t="str">
        <f>IF(J69=1,C69,IF(J71=1,C71,IF(J73=1,C73,"")))</f>
        <v>岡山</v>
      </c>
      <c r="P69" s="28" t="str">
        <f>IF(J69=1,D69,IF(J71=1,D71,IF(J73=1,D73,"")))</f>
        <v>粒江クラブ</v>
      </c>
    </row>
    <row r="70" spans="1:16" s="1" customFormat="1" ht="12" customHeight="1" x14ac:dyDescent="0.3">
      <c r="A70" s="71"/>
      <c r="B70" s="13" t="s">
        <v>122</v>
      </c>
      <c r="C70" s="73"/>
      <c r="D70" s="15" t="s">
        <v>123</v>
      </c>
      <c r="E70" s="74"/>
      <c r="F70" s="75"/>
      <c r="G70" s="76"/>
      <c r="H70" s="81"/>
      <c r="I70" s="75"/>
      <c r="J70" s="76"/>
      <c r="M70" s="27">
        <v>92</v>
      </c>
      <c r="N70" s="28" t="str">
        <f>IF(J69=1,B70,IF(J71=1,B72,IF(J73=1,B74,"")))</f>
        <v>松本　厚子</v>
      </c>
      <c r="O70" s="28" t="str">
        <f>IF(J69=1,C69,IF(J71=1,C72,IF(J73=1,C74,"")))</f>
        <v>岡山</v>
      </c>
      <c r="P70" s="28" t="str">
        <f>IF(J69=1,D70,IF(J71=1,D72,IF(J73=1,D74,"")))</f>
        <v>高梁協会</v>
      </c>
    </row>
    <row r="71" spans="1:16" s="1" customFormat="1" ht="12" customHeight="1" x14ac:dyDescent="0.3">
      <c r="A71" s="70">
        <v>27</v>
      </c>
      <c r="B71" s="9" t="s">
        <v>124</v>
      </c>
      <c r="C71" s="10" t="s">
        <v>45</v>
      </c>
      <c r="D71" s="11" t="s">
        <v>125</v>
      </c>
      <c r="E71" s="88">
        <v>3</v>
      </c>
      <c r="F71" s="94"/>
      <c r="G71" s="76" t="s">
        <v>231</v>
      </c>
      <c r="H71" s="97" t="str">
        <f t="shared" ref="H71" si="17">COUNTIF(E71:G72,"④")&amp;"/"&amp;2</f>
        <v>1/2</v>
      </c>
      <c r="I71" s="75"/>
      <c r="J71" s="76">
        <v>2</v>
      </c>
      <c r="M71" s="27">
        <v>93</v>
      </c>
    </row>
    <row r="72" spans="1:16" s="1" customFormat="1" ht="12" customHeight="1" x14ac:dyDescent="0.3">
      <c r="A72" s="71"/>
      <c r="B72" s="13" t="s">
        <v>126</v>
      </c>
      <c r="C72" s="14" t="s">
        <v>111</v>
      </c>
      <c r="D72" s="15" t="s">
        <v>127</v>
      </c>
      <c r="E72" s="88"/>
      <c r="F72" s="94"/>
      <c r="G72" s="76"/>
      <c r="H72" s="98"/>
      <c r="I72" s="75"/>
      <c r="J72" s="76"/>
      <c r="M72" s="27">
        <v>94</v>
      </c>
    </row>
    <row r="73" spans="1:16" s="1" customFormat="1" ht="12" customHeight="1" x14ac:dyDescent="0.3">
      <c r="A73" s="84">
        <v>28</v>
      </c>
      <c r="B73" s="17" t="s">
        <v>128</v>
      </c>
      <c r="C73" s="8" t="s">
        <v>129</v>
      </c>
      <c r="D73" s="18" t="s">
        <v>130</v>
      </c>
      <c r="E73" s="88">
        <v>1</v>
      </c>
      <c r="F73" s="75">
        <v>2</v>
      </c>
      <c r="G73" s="91"/>
      <c r="H73" s="97" t="str">
        <f t="shared" ref="H73" si="18">COUNTIF(E73:G74,"④")&amp;"/"&amp;2</f>
        <v>0/2</v>
      </c>
      <c r="I73" s="75"/>
      <c r="J73" s="76">
        <v>3</v>
      </c>
      <c r="M73" s="27">
        <v>95</v>
      </c>
    </row>
    <row r="74" spans="1:16" s="1" customFormat="1" ht="12" customHeight="1" x14ac:dyDescent="0.3">
      <c r="A74" s="85"/>
      <c r="B74" s="19" t="s">
        <v>131</v>
      </c>
      <c r="C74" s="20" t="s">
        <v>27</v>
      </c>
      <c r="D74" s="21" t="s">
        <v>105</v>
      </c>
      <c r="E74" s="89"/>
      <c r="F74" s="90"/>
      <c r="G74" s="92"/>
      <c r="H74" s="102"/>
      <c r="I74" s="90"/>
      <c r="J74" s="79"/>
      <c r="M74" s="27">
        <v>96</v>
      </c>
    </row>
    <row r="75" spans="1:16" s="1" customFormat="1" ht="6" customHeight="1" x14ac:dyDescent="0.3">
      <c r="A75" s="8"/>
      <c r="B75" s="8"/>
      <c r="C75" s="8"/>
      <c r="D75" s="8"/>
      <c r="E75" s="12"/>
      <c r="F75" s="12"/>
      <c r="G75" s="12"/>
      <c r="H75" s="12"/>
      <c r="I75" s="12"/>
      <c r="J75" s="12"/>
      <c r="M75" s="27"/>
    </row>
    <row r="76" spans="1:16" s="1" customFormat="1" ht="12" customHeight="1" x14ac:dyDescent="0.3">
      <c r="A76" s="2">
        <v>10</v>
      </c>
      <c r="B76" s="3" t="s">
        <v>1</v>
      </c>
      <c r="C76" s="4" t="s">
        <v>2</v>
      </c>
      <c r="D76" s="5" t="s">
        <v>3</v>
      </c>
      <c r="E76" s="32">
        <f>A77</f>
        <v>29</v>
      </c>
      <c r="F76" s="6">
        <f>A77+1</f>
        <v>30</v>
      </c>
      <c r="G76" s="7">
        <f>A77+2</f>
        <v>31</v>
      </c>
      <c r="H76" s="33" t="s">
        <v>4</v>
      </c>
      <c r="I76" s="6" t="s">
        <v>5</v>
      </c>
      <c r="J76" s="7" t="s">
        <v>6</v>
      </c>
      <c r="M76" s="27">
        <v>100</v>
      </c>
    </row>
    <row r="77" spans="1:16" s="1" customFormat="1" ht="12" customHeight="1" x14ac:dyDescent="0.3">
      <c r="A77" s="70">
        <v>29</v>
      </c>
      <c r="B77" s="9" t="s">
        <v>132</v>
      </c>
      <c r="C77" s="72" t="s">
        <v>86</v>
      </c>
      <c r="D77" s="11" t="s">
        <v>87</v>
      </c>
      <c r="E77" s="74"/>
      <c r="F77" s="75" t="s">
        <v>231</v>
      </c>
      <c r="G77" s="76">
        <v>1</v>
      </c>
      <c r="H77" s="80" t="str">
        <f>COUNTIF(E77:G78,"④")&amp;"/"&amp;2</f>
        <v>1/2</v>
      </c>
      <c r="I77" s="75">
        <v>1</v>
      </c>
      <c r="J77" s="76">
        <v>2</v>
      </c>
      <c r="M77" s="27">
        <v>101</v>
      </c>
      <c r="N77" s="28" t="str">
        <f>IF(J77=1,B77,IF(J79=1,B79,IF(J81=1,B81,"")))</f>
        <v>水野 かずよ</v>
      </c>
      <c r="O77" s="28" t="str">
        <f>IF(J77=1,C77,IF(J79=1,C79,IF(J81=1,C81,"")))</f>
        <v>三重</v>
      </c>
      <c r="P77" s="28" t="str">
        <f>IF(J77=1,D77,IF(J79=1,D79,IF(J81=1,D81,"")))</f>
        <v>旭クラブ</v>
      </c>
    </row>
    <row r="78" spans="1:16" s="1" customFormat="1" ht="12" customHeight="1" x14ac:dyDescent="0.3">
      <c r="A78" s="71"/>
      <c r="B78" s="13" t="s">
        <v>133</v>
      </c>
      <c r="C78" s="73"/>
      <c r="D78" s="15" t="s">
        <v>134</v>
      </c>
      <c r="E78" s="74"/>
      <c r="F78" s="75"/>
      <c r="G78" s="76"/>
      <c r="H78" s="81"/>
      <c r="I78" s="75"/>
      <c r="J78" s="76"/>
      <c r="M78" s="27">
        <v>102</v>
      </c>
      <c r="N78" s="28" t="str">
        <f>IF(J77=1,B78,IF(J79=1,B80,IF(J81=1,B82,"")))</f>
        <v>森中　祐作</v>
      </c>
      <c r="O78" s="28" t="str">
        <f>IF(J77=1,C78,IF(J79=1,C80,IF(J81=1,C81,"")))</f>
        <v>三重</v>
      </c>
      <c r="P78" s="28" t="str">
        <f>IF(J77=1,D78,IF(J79=1,D80,IF(J81=1,D82,"")))</f>
        <v>上野クラブ</v>
      </c>
    </row>
    <row r="79" spans="1:16" s="1" customFormat="1" ht="12" customHeight="1" x14ac:dyDescent="0.3">
      <c r="A79" s="70">
        <v>30</v>
      </c>
      <c r="B79" s="9" t="s">
        <v>135</v>
      </c>
      <c r="C79" s="10" t="s">
        <v>81</v>
      </c>
      <c r="D79" s="11" t="s">
        <v>136</v>
      </c>
      <c r="E79" s="88">
        <v>0</v>
      </c>
      <c r="F79" s="94"/>
      <c r="G79" s="76" t="s">
        <v>231</v>
      </c>
      <c r="H79" s="97" t="str">
        <f t="shared" ref="H79" si="19">COUNTIF(E79:G80,"④")&amp;"/"&amp;2</f>
        <v>1/2</v>
      </c>
      <c r="I79" s="75">
        <v>-3</v>
      </c>
      <c r="J79" s="76">
        <v>3</v>
      </c>
      <c r="M79" s="27">
        <v>103</v>
      </c>
    </row>
    <row r="80" spans="1:16" s="1" customFormat="1" ht="12" customHeight="1" x14ac:dyDescent="0.3">
      <c r="A80" s="71"/>
      <c r="B80" s="13" t="s">
        <v>137</v>
      </c>
      <c r="C80" s="14" t="s">
        <v>12</v>
      </c>
      <c r="D80" s="15" t="s">
        <v>84</v>
      </c>
      <c r="E80" s="88"/>
      <c r="F80" s="94"/>
      <c r="G80" s="76"/>
      <c r="H80" s="98"/>
      <c r="I80" s="75"/>
      <c r="J80" s="76"/>
      <c r="M80" s="27">
        <v>104</v>
      </c>
    </row>
    <row r="81" spans="1:16" s="1" customFormat="1" ht="12" customHeight="1" x14ac:dyDescent="0.3">
      <c r="A81" s="84">
        <v>31</v>
      </c>
      <c r="B81" s="17" t="s">
        <v>228</v>
      </c>
      <c r="C81" s="86" t="s">
        <v>138</v>
      </c>
      <c r="D81" s="18" t="s">
        <v>230</v>
      </c>
      <c r="E81" s="88" t="s">
        <v>233</v>
      </c>
      <c r="F81" s="75">
        <v>3</v>
      </c>
      <c r="G81" s="91"/>
      <c r="H81" s="97" t="str">
        <f t="shared" ref="H81" si="20">COUNTIF(E81:G82,"④")&amp;"/"&amp;2</f>
        <v>1/2</v>
      </c>
      <c r="I81" s="75">
        <v>2</v>
      </c>
      <c r="J81" s="76">
        <v>1</v>
      </c>
      <c r="M81" s="27">
        <v>105</v>
      </c>
    </row>
    <row r="82" spans="1:16" s="1" customFormat="1" ht="12" customHeight="1" x14ac:dyDescent="0.3">
      <c r="A82" s="85"/>
      <c r="B82" s="19" t="s">
        <v>139</v>
      </c>
      <c r="C82" s="87"/>
      <c r="D82" s="21" t="s">
        <v>229</v>
      </c>
      <c r="E82" s="89"/>
      <c r="F82" s="90"/>
      <c r="G82" s="92"/>
      <c r="H82" s="102"/>
      <c r="I82" s="90"/>
      <c r="J82" s="79"/>
      <c r="M82" s="27">
        <v>106</v>
      </c>
    </row>
    <row r="83" spans="1:16" s="1" customFormat="1" ht="6" customHeight="1" x14ac:dyDescent="0.3">
      <c r="A83" s="8"/>
      <c r="B83" s="8"/>
      <c r="C83" s="8"/>
      <c r="D83" s="8"/>
      <c r="E83" s="12"/>
      <c r="F83" s="12"/>
      <c r="G83" s="12"/>
      <c r="H83" s="12"/>
      <c r="I83" s="12"/>
      <c r="J83" s="12"/>
      <c r="M83" s="27">
        <v>107</v>
      </c>
    </row>
    <row r="84" spans="1:16" s="1" customFormat="1" ht="12" customHeight="1" x14ac:dyDescent="0.3">
      <c r="A84" s="2">
        <v>11</v>
      </c>
      <c r="B84" s="3" t="s">
        <v>1</v>
      </c>
      <c r="C84" s="4" t="s">
        <v>2</v>
      </c>
      <c r="D84" s="5" t="s">
        <v>3</v>
      </c>
      <c r="E84" s="32">
        <f>A85</f>
        <v>32</v>
      </c>
      <c r="F84" s="6">
        <f>A85+1</f>
        <v>33</v>
      </c>
      <c r="G84" s="7">
        <f>A85+2</f>
        <v>34</v>
      </c>
      <c r="H84" s="33" t="s">
        <v>4</v>
      </c>
      <c r="I84" s="6" t="s">
        <v>5</v>
      </c>
      <c r="J84" s="7" t="s">
        <v>6</v>
      </c>
      <c r="M84" s="27">
        <v>110</v>
      </c>
    </row>
    <row r="85" spans="1:16" s="1" customFormat="1" ht="12" customHeight="1" x14ac:dyDescent="0.3">
      <c r="A85" s="70">
        <v>32</v>
      </c>
      <c r="B85" s="9" t="s">
        <v>140</v>
      </c>
      <c r="C85" s="10" t="s">
        <v>27</v>
      </c>
      <c r="D85" s="11" t="s">
        <v>141</v>
      </c>
      <c r="E85" s="74"/>
      <c r="F85" s="75" t="s">
        <v>231</v>
      </c>
      <c r="G85" s="76" t="s">
        <v>231</v>
      </c>
      <c r="H85" s="80" t="str">
        <f>COUNTIF(E85:G86,"④")&amp;"/"&amp;2</f>
        <v>2/2</v>
      </c>
      <c r="I85" s="75"/>
      <c r="J85" s="76">
        <v>1</v>
      </c>
      <c r="M85" s="27">
        <v>111</v>
      </c>
      <c r="N85" s="28" t="str">
        <f>IF(J85=1,B85,IF(J87=1,B87,IF(J89=1,B89,"")))</f>
        <v>小森　稔信</v>
      </c>
      <c r="O85" s="28" t="str">
        <f>IF(J85=1,C85,IF(J87=1,C87,IF(J89=1,C89,"")))</f>
        <v>大阪</v>
      </c>
      <c r="P85" s="28" t="str">
        <f>IF(J85=1,D85,IF(J87=1,D87,IF(J89=1,D89,"")))</f>
        <v>堺連盟</v>
      </c>
    </row>
    <row r="86" spans="1:16" s="1" customFormat="1" ht="12" customHeight="1" x14ac:dyDescent="0.3">
      <c r="A86" s="71"/>
      <c r="B86" s="13" t="s">
        <v>142</v>
      </c>
      <c r="C86" s="14" t="s">
        <v>143</v>
      </c>
      <c r="D86" s="15" t="s">
        <v>144</v>
      </c>
      <c r="E86" s="74"/>
      <c r="F86" s="75"/>
      <c r="G86" s="76"/>
      <c r="H86" s="81"/>
      <c r="I86" s="75"/>
      <c r="J86" s="76"/>
      <c r="M86" s="27">
        <v>112</v>
      </c>
      <c r="N86" s="28" t="str">
        <f>IF(J85=1,B86,IF(J87=1,B88,IF(J89=1,B90,"")))</f>
        <v>加藤 伊都子</v>
      </c>
      <c r="O86" s="28" t="str">
        <f>IF(J85=1,C86,IF(J87=1,C88,IF(J89=1,C90,"")))</f>
        <v>和歌山</v>
      </c>
      <c r="P86" s="28" t="str">
        <f>IF(J85=1,D86,IF(J87=1,D88,IF(J89=1,D90,"")))</f>
        <v>青葉クラブ</v>
      </c>
    </row>
    <row r="87" spans="1:16" s="1" customFormat="1" ht="12" customHeight="1" x14ac:dyDescent="0.3">
      <c r="A87" s="70">
        <v>33</v>
      </c>
      <c r="B87" s="9" t="s">
        <v>145</v>
      </c>
      <c r="C87" s="72" t="s">
        <v>45</v>
      </c>
      <c r="D87" s="11" t="s">
        <v>146</v>
      </c>
      <c r="E87" s="88">
        <v>1</v>
      </c>
      <c r="F87" s="94"/>
      <c r="G87" s="76" t="s">
        <v>231</v>
      </c>
      <c r="H87" s="97" t="str">
        <f t="shared" ref="H87" si="21">COUNTIF(E87:G88,"④")&amp;"/"&amp;2</f>
        <v>1/2</v>
      </c>
      <c r="I87" s="75"/>
      <c r="J87" s="76">
        <v>2</v>
      </c>
      <c r="M87" s="27">
        <v>113</v>
      </c>
    </row>
    <row r="88" spans="1:16" s="1" customFormat="1" ht="12" customHeight="1" x14ac:dyDescent="0.3">
      <c r="A88" s="71"/>
      <c r="B88" s="13" t="s">
        <v>147</v>
      </c>
      <c r="C88" s="73"/>
      <c r="D88" s="26" t="s">
        <v>204</v>
      </c>
      <c r="E88" s="88"/>
      <c r="F88" s="94"/>
      <c r="G88" s="76"/>
      <c r="H88" s="98"/>
      <c r="I88" s="75"/>
      <c r="J88" s="76"/>
      <c r="M88" s="27">
        <v>114</v>
      </c>
    </row>
    <row r="89" spans="1:16" s="1" customFormat="1" ht="12" customHeight="1" x14ac:dyDescent="0.3">
      <c r="A89" s="84">
        <v>34</v>
      </c>
      <c r="B89" s="17" t="s">
        <v>148</v>
      </c>
      <c r="C89" s="86" t="s">
        <v>56</v>
      </c>
      <c r="D89" s="18" t="s">
        <v>57</v>
      </c>
      <c r="E89" s="88">
        <v>0</v>
      </c>
      <c r="F89" s="75">
        <v>1</v>
      </c>
      <c r="G89" s="91"/>
      <c r="H89" s="97" t="str">
        <f t="shared" ref="H89" si="22">COUNTIF(E89:G90,"④")&amp;"/"&amp;2</f>
        <v>0/2</v>
      </c>
      <c r="I89" s="75"/>
      <c r="J89" s="76">
        <v>3</v>
      </c>
      <c r="M89" s="27">
        <v>115</v>
      </c>
    </row>
    <row r="90" spans="1:16" s="1" customFormat="1" ht="12" customHeight="1" x14ac:dyDescent="0.3">
      <c r="A90" s="85"/>
      <c r="B90" s="19" t="s">
        <v>149</v>
      </c>
      <c r="C90" s="87"/>
      <c r="D90" s="21" t="s">
        <v>150</v>
      </c>
      <c r="E90" s="89"/>
      <c r="F90" s="90"/>
      <c r="G90" s="92"/>
      <c r="H90" s="102"/>
      <c r="I90" s="90"/>
      <c r="J90" s="79"/>
      <c r="M90" s="27">
        <v>116</v>
      </c>
    </row>
    <row r="91" spans="1:16" s="1" customFormat="1" ht="6" customHeight="1" x14ac:dyDescent="0.3">
      <c r="A91" s="8"/>
      <c r="B91" s="8"/>
      <c r="C91" s="8"/>
      <c r="D91" s="8"/>
      <c r="E91" s="12"/>
      <c r="F91" s="12"/>
      <c r="G91" s="12"/>
      <c r="H91" s="12"/>
      <c r="I91" s="12"/>
      <c r="J91" s="12"/>
      <c r="M91" s="27">
        <v>117</v>
      </c>
    </row>
    <row r="92" spans="1:16" s="1" customFormat="1" ht="12" customHeight="1" x14ac:dyDescent="0.3">
      <c r="A92" s="2">
        <v>12</v>
      </c>
      <c r="B92" s="3" t="s">
        <v>1</v>
      </c>
      <c r="C92" s="4" t="s">
        <v>2</v>
      </c>
      <c r="D92" s="5" t="s">
        <v>3</v>
      </c>
      <c r="E92" s="32">
        <f>A93</f>
        <v>35</v>
      </c>
      <c r="F92" s="6">
        <f>A93+1</f>
        <v>36</v>
      </c>
      <c r="G92" s="7">
        <f>A93+2</f>
        <v>37</v>
      </c>
      <c r="H92" s="33" t="s">
        <v>4</v>
      </c>
      <c r="I92" s="6" t="s">
        <v>5</v>
      </c>
      <c r="J92" s="7" t="s">
        <v>6</v>
      </c>
      <c r="M92" s="27">
        <v>120</v>
      </c>
    </row>
    <row r="93" spans="1:16" s="1" customFormat="1" ht="12" customHeight="1" x14ac:dyDescent="0.3">
      <c r="A93" s="70">
        <v>35</v>
      </c>
      <c r="B93" s="9" t="s">
        <v>151</v>
      </c>
      <c r="C93" s="72" t="s">
        <v>16</v>
      </c>
      <c r="D93" s="100" t="s">
        <v>100</v>
      </c>
      <c r="E93" s="74"/>
      <c r="F93" s="75" t="s">
        <v>231</v>
      </c>
      <c r="G93" s="76" t="s">
        <v>231</v>
      </c>
      <c r="H93" s="80" t="str">
        <f>COUNTIF(E93:G94,"④")&amp;"/"&amp;2</f>
        <v>2/2</v>
      </c>
      <c r="I93" s="75"/>
      <c r="J93" s="76">
        <v>1</v>
      </c>
      <c r="M93" s="27">
        <v>121</v>
      </c>
      <c r="N93" s="28" t="str">
        <f>IF(J93=1,B93,IF(J95=1,B95,IF(J97=1,B97,"")))</f>
        <v>岩月　美雪</v>
      </c>
      <c r="O93" s="28" t="str">
        <f>IF(J93=1,C93,IF(J95=1,C95,IF(J97=1,C97,"")))</f>
        <v>愛知</v>
      </c>
      <c r="P93" s="28" t="str">
        <f>IF(J93=1,D93,IF(J95=1,D95,IF(J97=1,D97,"")))</f>
        <v>岡崎壮年クラブ</v>
      </c>
    </row>
    <row r="94" spans="1:16" s="1" customFormat="1" ht="12" customHeight="1" x14ac:dyDescent="0.3">
      <c r="A94" s="71"/>
      <c r="B94" s="13" t="s">
        <v>152</v>
      </c>
      <c r="C94" s="73"/>
      <c r="D94" s="101"/>
      <c r="E94" s="74"/>
      <c r="F94" s="75"/>
      <c r="G94" s="76"/>
      <c r="H94" s="81"/>
      <c r="I94" s="75"/>
      <c r="J94" s="76"/>
      <c r="M94" s="27">
        <v>122</v>
      </c>
      <c r="N94" s="28" t="str">
        <f>IF(J93=1,B94,IF(J95=1,B96,IF(J97=1,B98,"")))</f>
        <v>岩月　良弥</v>
      </c>
      <c r="O94" s="28" t="str">
        <f>IF(J93=1,C93,IF(J95=1,C96,IF(J97=1,C98,"")))</f>
        <v>愛知</v>
      </c>
      <c r="P94" s="28" t="str">
        <f>IF(J93=1,D93,IF(J95=1,D96,IF(J97=1,D98,"")))</f>
        <v>岡崎壮年クラブ</v>
      </c>
    </row>
    <row r="95" spans="1:16" s="1" customFormat="1" ht="12" customHeight="1" x14ac:dyDescent="0.3">
      <c r="A95" s="70">
        <v>36</v>
      </c>
      <c r="B95" s="9" t="s">
        <v>153</v>
      </c>
      <c r="C95" s="72" t="s">
        <v>12</v>
      </c>
      <c r="D95" s="11" t="s">
        <v>62</v>
      </c>
      <c r="E95" s="88">
        <v>1</v>
      </c>
      <c r="F95" s="94"/>
      <c r="G95" s="76" t="s">
        <v>231</v>
      </c>
      <c r="H95" s="97" t="str">
        <f t="shared" ref="H95" si="23">COUNTIF(E95:G96,"④")&amp;"/"&amp;2</f>
        <v>1/2</v>
      </c>
      <c r="I95" s="75"/>
      <c r="J95" s="76">
        <v>2</v>
      </c>
      <c r="M95" s="27">
        <v>123</v>
      </c>
    </row>
    <row r="96" spans="1:16" s="1" customFormat="1" ht="12" customHeight="1" x14ac:dyDescent="0.3">
      <c r="A96" s="71"/>
      <c r="B96" s="13" t="s">
        <v>154</v>
      </c>
      <c r="C96" s="73"/>
      <c r="D96" s="15" t="s">
        <v>60</v>
      </c>
      <c r="E96" s="88"/>
      <c r="F96" s="94"/>
      <c r="G96" s="76"/>
      <c r="H96" s="98"/>
      <c r="I96" s="75"/>
      <c r="J96" s="76"/>
      <c r="M96" s="27">
        <v>124</v>
      </c>
    </row>
    <row r="97" spans="1:16" s="1" customFormat="1" ht="12" customHeight="1" x14ac:dyDescent="0.3">
      <c r="A97" s="84">
        <v>37</v>
      </c>
      <c r="B97" s="17" t="s">
        <v>155</v>
      </c>
      <c r="C97" s="86" t="s">
        <v>40</v>
      </c>
      <c r="D97" s="103" t="s">
        <v>156</v>
      </c>
      <c r="E97" s="88">
        <v>1</v>
      </c>
      <c r="F97" s="75">
        <v>1</v>
      </c>
      <c r="G97" s="91"/>
      <c r="H97" s="97" t="str">
        <f t="shared" ref="H97" si="24">COUNTIF(E97:G98,"④")&amp;"/"&amp;2</f>
        <v>0/2</v>
      </c>
      <c r="I97" s="75"/>
      <c r="J97" s="76">
        <v>3</v>
      </c>
      <c r="M97" s="27">
        <v>125</v>
      </c>
    </row>
    <row r="98" spans="1:16" s="1" customFormat="1" ht="12" customHeight="1" x14ac:dyDescent="0.3">
      <c r="A98" s="85"/>
      <c r="B98" s="19" t="s">
        <v>157</v>
      </c>
      <c r="C98" s="87"/>
      <c r="D98" s="104"/>
      <c r="E98" s="89"/>
      <c r="F98" s="90"/>
      <c r="G98" s="92"/>
      <c r="H98" s="102"/>
      <c r="I98" s="90"/>
      <c r="J98" s="79"/>
      <c r="M98" s="27">
        <v>126</v>
      </c>
    </row>
    <row r="99" spans="1:16" s="1" customFormat="1" ht="6" customHeight="1" x14ac:dyDescent="0.3">
      <c r="A99" s="8"/>
      <c r="B99" s="8"/>
      <c r="C99" s="8"/>
      <c r="D99" s="8"/>
      <c r="E99" s="12"/>
      <c r="F99" s="12"/>
      <c r="G99" s="12"/>
      <c r="H99" s="12"/>
      <c r="I99" s="12"/>
      <c r="J99" s="12"/>
      <c r="M99" s="27">
        <v>127</v>
      </c>
    </row>
    <row r="100" spans="1:16" s="1" customFormat="1" ht="12" customHeight="1" x14ac:dyDescent="0.3">
      <c r="A100" s="2">
        <v>13</v>
      </c>
      <c r="B100" s="3" t="s">
        <v>1</v>
      </c>
      <c r="C100" s="4" t="s">
        <v>2</v>
      </c>
      <c r="D100" s="5" t="s">
        <v>3</v>
      </c>
      <c r="E100" s="32">
        <f>A101</f>
        <v>38</v>
      </c>
      <c r="F100" s="6">
        <f>A101+1</f>
        <v>39</v>
      </c>
      <c r="G100" s="7">
        <f>A101+2</f>
        <v>40</v>
      </c>
      <c r="H100" s="33" t="s">
        <v>4</v>
      </c>
      <c r="I100" s="6" t="s">
        <v>5</v>
      </c>
      <c r="J100" s="7" t="s">
        <v>6</v>
      </c>
      <c r="M100" s="27">
        <v>130</v>
      </c>
    </row>
    <row r="101" spans="1:16" s="1" customFormat="1" ht="12" customHeight="1" x14ac:dyDescent="0.3">
      <c r="A101" s="70">
        <v>38</v>
      </c>
      <c r="B101" s="9" t="s">
        <v>158</v>
      </c>
      <c r="C101" s="72" t="s">
        <v>159</v>
      </c>
      <c r="D101" s="11" t="s">
        <v>160</v>
      </c>
      <c r="E101" s="74"/>
      <c r="F101" s="75" t="s">
        <v>231</v>
      </c>
      <c r="G101" s="76" t="s">
        <v>231</v>
      </c>
      <c r="H101" s="80" t="str">
        <f>COUNTIF(E101:G102,"④")&amp;"/"&amp;2</f>
        <v>2/2</v>
      </c>
      <c r="I101" s="75"/>
      <c r="J101" s="76">
        <v>1</v>
      </c>
      <c r="M101" s="27">
        <v>131</v>
      </c>
      <c r="N101" s="28" t="str">
        <f>IF(J101=1,B101,IF(J103=1,B103,IF(J105=1,B105,"")))</f>
        <v>清水　信克</v>
      </c>
      <c r="O101" s="28" t="str">
        <f>IF(J101=1,C101,IF(J103=1,C103,IF(J105=1,C105,"")))</f>
        <v>滋賀</v>
      </c>
      <c r="P101" s="28" t="str">
        <f>IF(J101=1,D101,IF(J103=1,D103,IF(J105=1,D105,"")))</f>
        <v>大津市協会</v>
      </c>
    </row>
    <row r="102" spans="1:16" s="1" customFormat="1" ht="12" customHeight="1" x14ac:dyDescent="0.3">
      <c r="A102" s="71"/>
      <c r="B102" s="13" t="s">
        <v>161</v>
      </c>
      <c r="C102" s="73"/>
      <c r="D102" s="15" t="s">
        <v>162</v>
      </c>
      <c r="E102" s="74"/>
      <c r="F102" s="75"/>
      <c r="G102" s="76"/>
      <c r="H102" s="81"/>
      <c r="I102" s="75"/>
      <c r="J102" s="76"/>
      <c r="M102" s="27">
        <v>132</v>
      </c>
      <c r="N102" s="28" t="str">
        <f>IF(J101=1,B102,IF(J103=1,B104,IF(J105=1,B106,"")))</f>
        <v>清水 志津子</v>
      </c>
      <c r="O102" s="28" t="str">
        <f>IF(J101=1,C101,IF(J103=1,C104,IF(J105=1,C106,"")))</f>
        <v>滋賀</v>
      </c>
      <c r="P102" s="28" t="str">
        <f>IF(J101=1,D102,IF(J103=1,D104,IF(J105=1,D106,"")))</f>
        <v>志賀STC</v>
      </c>
    </row>
    <row r="103" spans="1:16" s="1" customFormat="1" ht="12" customHeight="1" x14ac:dyDescent="0.3">
      <c r="A103" s="70">
        <v>39</v>
      </c>
      <c r="B103" s="9" t="s">
        <v>163</v>
      </c>
      <c r="C103" s="72" t="s">
        <v>27</v>
      </c>
      <c r="D103" s="11" t="s">
        <v>164</v>
      </c>
      <c r="E103" s="88">
        <v>0</v>
      </c>
      <c r="F103" s="94"/>
      <c r="G103" s="76">
        <v>0</v>
      </c>
      <c r="H103" s="97" t="str">
        <f t="shared" ref="H103" si="25">COUNTIF(E103:G104,"④")&amp;"/"&amp;2</f>
        <v>0/2</v>
      </c>
      <c r="I103" s="75"/>
      <c r="J103" s="76">
        <v>3</v>
      </c>
      <c r="M103" s="27">
        <v>133</v>
      </c>
    </row>
    <row r="104" spans="1:16" s="1" customFormat="1" ht="12" customHeight="1" x14ac:dyDescent="0.3">
      <c r="A104" s="71"/>
      <c r="B104" s="13" t="s">
        <v>165</v>
      </c>
      <c r="C104" s="73"/>
      <c r="D104" s="15" t="s">
        <v>166</v>
      </c>
      <c r="E104" s="88"/>
      <c r="F104" s="94"/>
      <c r="G104" s="76"/>
      <c r="H104" s="98"/>
      <c r="I104" s="75"/>
      <c r="J104" s="76"/>
      <c r="M104" s="27">
        <v>134</v>
      </c>
    </row>
    <row r="105" spans="1:16" s="1" customFormat="1" ht="12" customHeight="1" x14ac:dyDescent="0.3">
      <c r="A105" s="84">
        <v>40</v>
      </c>
      <c r="B105" s="17" t="s">
        <v>167</v>
      </c>
      <c r="C105" s="86" t="s">
        <v>56</v>
      </c>
      <c r="D105" s="18" t="s">
        <v>57</v>
      </c>
      <c r="E105" s="88">
        <v>2</v>
      </c>
      <c r="F105" s="75" t="s">
        <v>233</v>
      </c>
      <c r="G105" s="91"/>
      <c r="H105" s="97" t="str">
        <f t="shared" ref="H105" si="26">COUNTIF(E105:G106,"④")&amp;"/"&amp;2</f>
        <v>1/2</v>
      </c>
      <c r="I105" s="75"/>
      <c r="J105" s="76">
        <v>2</v>
      </c>
      <c r="M105" s="27">
        <v>135</v>
      </c>
    </row>
    <row r="106" spans="1:16" s="1" customFormat="1" ht="12" customHeight="1" x14ac:dyDescent="0.3">
      <c r="A106" s="85"/>
      <c r="B106" s="19" t="s">
        <v>168</v>
      </c>
      <c r="C106" s="87"/>
      <c r="D106" s="21" t="s">
        <v>169</v>
      </c>
      <c r="E106" s="89"/>
      <c r="F106" s="90"/>
      <c r="G106" s="92"/>
      <c r="H106" s="102"/>
      <c r="I106" s="90"/>
      <c r="J106" s="79"/>
      <c r="M106" s="27">
        <v>136</v>
      </c>
    </row>
    <row r="107" spans="1:16" s="1" customFormat="1" ht="6" customHeight="1" x14ac:dyDescent="0.3">
      <c r="A107" s="8"/>
      <c r="B107" s="8"/>
      <c r="C107" s="8"/>
      <c r="D107" s="8"/>
      <c r="E107" s="12"/>
      <c r="F107" s="12"/>
      <c r="G107" s="12"/>
      <c r="H107" s="12"/>
      <c r="I107" s="12"/>
      <c r="J107" s="12"/>
      <c r="M107" s="27">
        <v>137</v>
      </c>
    </row>
    <row r="108" spans="1:16" s="1" customFormat="1" ht="12" customHeight="1" x14ac:dyDescent="0.3">
      <c r="A108" s="2">
        <v>14</v>
      </c>
      <c r="B108" s="3" t="s">
        <v>1</v>
      </c>
      <c r="C108" s="4" t="s">
        <v>2</v>
      </c>
      <c r="D108" s="5" t="s">
        <v>3</v>
      </c>
      <c r="E108" s="32">
        <f>A109</f>
        <v>41</v>
      </c>
      <c r="F108" s="6">
        <f>A109+1</f>
        <v>42</v>
      </c>
      <c r="G108" s="7">
        <f>A109+2</f>
        <v>43</v>
      </c>
      <c r="H108" s="33" t="s">
        <v>4</v>
      </c>
      <c r="I108" s="6" t="s">
        <v>5</v>
      </c>
      <c r="J108" s="7" t="s">
        <v>6</v>
      </c>
      <c r="M108" s="27">
        <v>140</v>
      </c>
    </row>
    <row r="109" spans="1:16" s="1" customFormat="1" ht="12" customHeight="1" x14ac:dyDescent="0.3">
      <c r="A109" s="70">
        <v>41</v>
      </c>
      <c r="B109" s="9" t="s">
        <v>170</v>
      </c>
      <c r="C109" s="72" t="s">
        <v>171</v>
      </c>
      <c r="D109" s="100" t="s">
        <v>172</v>
      </c>
      <c r="E109" s="74"/>
      <c r="F109" s="75">
        <v>0</v>
      </c>
      <c r="G109" s="76">
        <v>1</v>
      </c>
      <c r="H109" s="80" t="str">
        <f>COUNTIF(E109:G110,"④")&amp;"/"&amp;2</f>
        <v>0/2</v>
      </c>
      <c r="I109" s="75"/>
      <c r="J109" s="76">
        <v>3</v>
      </c>
      <c r="M109" s="27">
        <v>141</v>
      </c>
      <c r="N109" s="28" t="str">
        <f>IF(J109=1,B109,IF(J111=1,B111,IF(J113=1,B113,"")))</f>
        <v>金子　由美</v>
      </c>
      <c r="O109" s="28" t="str">
        <f>IF(J109=1,C109,IF(J111=1,C111,IF(J113=1,C113,"")))</f>
        <v>神奈川</v>
      </c>
      <c r="P109" s="28" t="str">
        <f>IF(J109=1,D109,IF(J111=1,D111,IF(J113=1,D113,"")))</f>
        <v>横浜スマイル</v>
      </c>
    </row>
    <row r="110" spans="1:16" s="1" customFormat="1" ht="12" customHeight="1" x14ac:dyDescent="0.3">
      <c r="A110" s="71"/>
      <c r="B110" s="13" t="s">
        <v>173</v>
      </c>
      <c r="C110" s="73"/>
      <c r="D110" s="101"/>
      <c r="E110" s="74"/>
      <c r="F110" s="75"/>
      <c r="G110" s="76"/>
      <c r="H110" s="81"/>
      <c r="I110" s="75"/>
      <c r="J110" s="76"/>
      <c r="M110" s="27">
        <v>142</v>
      </c>
      <c r="N110" s="28" t="str">
        <f>IF(J109=1,B110,IF(J111=1,B112,IF(J113=1,B114,"")))</f>
        <v>関和　栄次</v>
      </c>
      <c r="O110" s="28" t="str">
        <f>IF(J109=1,C110,IF(J111=1,C112,IF(J113=1,C113,"")))</f>
        <v>神奈川</v>
      </c>
      <c r="P110" s="28" t="str">
        <f>IF(J109=1,D110,IF(J111=1,D112,IF(J113=1,D114,"")))</f>
        <v>厚木クラブ</v>
      </c>
    </row>
    <row r="111" spans="1:16" s="1" customFormat="1" ht="12" customHeight="1" x14ac:dyDescent="0.3">
      <c r="A111" s="70">
        <v>42</v>
      </c>
      <c r="B111" s="9" t="s">
        <v>174</v>
      </c>
      <c r="C111" s="72" t="s">
        <v>12</v>
      </c>
      <c r="D111" s="11" t="s">
        <v>62</v>
      </c>
      <c r="E111" s="88" t="s">
        <v>231</v>
      </c>
      <c r="F111" s="94"/>
      <c r="G111" s="76">
        <v>1</v>
      </c>
      <c r="H111" s="97" t="str">
        <f t="shared" ref="H111" si="27">COUNTIF(E111:G112,"④")&amp;"/"&amp;2</f>
        <v>1/2</v>
      </c>
      <c r="I111" s="75"/>
      <c r="J111" s="76">
        <v>2</v>
      </c>
      <c r="M111" s="27">
        <v>143</v>
      </c>
    </row>
    <row r="112" spans="1:16" s="1" customFormat="1" ht="12" customHeight="1" x14ac:dyDescent="0.3">
      <c r="A112" s="71"/>
      <c r="B112" s="13" t="s">
        <v>175</v>
      </c>
      <c r="C112" s="73"/>
      <c r="D112" s="15" t="s">
        <v>60</v>
      </c>
      <c r="E112" s="88"/>
      <c r="F112" s="94"/>
      <c r="G112" s="76"/>
      <c r="H112" s="98"/>
      <c r="I112" s="75"/>
      <c r="J112" s="76"/>
      <c r="M112" s="27">
        <v>144</v>
      </c>
    </row>
    <row r="113" spans="1:16" s="1" customFormat="1" ht="12" customHeight="1" x14ac:dyDescent="0.3">
      <c r="A113" s="84">
        <v>43</v>
      </c>
      <c r="B113" s="17" t="s">
        <v>176</v>
      </c>
      <c r="C113" s="86" t="s">
        <v>177</v>
      </c>
      <c r="D113" s="18" t="s">
        <v>178</v>
      </c>
      <c r="E113" s="88" t="s">
        <v>233</v>
      </c>
      <c r="F113" s="75" t="s">
        <v>233</v>
      </c>
      <c r="G113" s="91"/>
      <c r="H113" s="97" t="str">
        <f t="shared" ref="H113" si="28">COUNTIF(E113:G114,"④")&amp;"/"&amp;2</f>
        <v>2/2</v>
      </c>
      <c r="I113" s="75"/>
      <c r="J113" s="76">
        <v>1</v>
      </c>
      <c r="M113" s="27">
        <v>145</v>
      </c>
    </row>
    <row r="114" spans="1:16" s="1" customFormat="1" ht="12" customHeight="1" x14ac:dyDescent="0.3">
      <c r="A114" s="85"/>
      <c r="B114" s="19" t="s">
        <v>179</v>
      </c>
      <c r="C114" s="87"/>
      <c r="D114" s="21" t="s">
        <v>180</v>
      </c>
      <c r="E114" s="89"/>
      <c r="F114" s="90"/>
      <c r="G114" s="92"/>
      <c r="H114" s="102"/>
      <c r="I114" s="90"/>
      <c r="J114" s="79"/>
      <c r="M114" s="27">
        <v>146</v>
      </c>
    </row>
    <row r="115" spans="1:16" s="1" customFormat="1" ht="6" customHeight="1" x14ac:dyDescent="0.3">
      <c r="A115" s="8"/>
      <c r="B115" s="8"/>
      <c r="C115" s="8"/>
      <c r="D115" s="8"/>
      <c r="E115" s="12"/>
      <c r="F115" s="12"/>
      <c r="G115" s="12"/>
      <c r="H115" s="12"/>
      <c r="I115" s="12"/>
      <c r="J115" s="12"/>
      <c r="M115" s="27">
        <v>147</v>
      </c>
    </row>
    <row r="116" spans="1:16" s="1" customFormat="1" ht="12" customHeight="1" x14ac:dyDescent="0.3">
      <c r="A116" s="2">
        <v>15</v>
      </c>
      <c r="B116" s="3" t="s">
        <v>1</v>
      </c>
      <c r="C116" s="4" t="s">
        <v>2</v>
      </c>
      <c r="D116" s="5" t="s">
        <v>3</v>
      </c>
      <c r="E116" s="32">
        <f>A117</f>
        <v>44</v>
      </c>
      <c r="F116" s="6">
        <f>A117+1</f>
        <v>45</v>
      </c>
      <c r="G116" s="7">
        <f>A117+2</f>
        <v>46</v>
      </c>
      <c r="H116" s="33" t="s">
        <v>4</v>
      </c>
      <c r="I116" s="6" t="s">
        <v>5</v>
      </c>
      <c r="J116" s="7" t="s">
        <v>6</v>
      </c>
      <c r="M116" s="27">
        <v>150</v>
      </c>
    </row>
    <row r="117" spans="1:16" s="1" customFormat="1" ht="12" customHeight="1" x14ac:dyDescent="0.3">
      <c r="A117" s="70">
        <v>44</v>
      </c>
      <c r="B117" s="9" t="s">
        <v>181</v>
      </c>
      <c r="C117" s="10" t="s">
        <v>143</v>
      </c>
      <c r="D117" s="11" t="s">
        <v>182</v>
      </c>
      <c r="E117" s="74"/>
      <c r="F117" s="75">
        <v>1</v>
      </c>
      <c r="G117" s="76">
        <v>1</v>
      </c>
      <c r="H117" s="80" t="str">
        <f>COUNTIF(E117:G118,"④")&amp;"/"&amp;2</f>
        <v>0/2</v>
      </c>
      <c r="I117" s="75"/>
      <c r="J117" s="76">
        <v>3</v>
      </c>
      <c r="M117" s="27">
        <v>151</v>
      </c>
      <c r="N117" s="28" t="str">
        <f>IF(J117=1,B117,IF(J119=1,B119,IF(J121=1,B121,"")))</f>
        <v>水川　栄子</v>
      </c>
      <c r="O117" s="28" t="str">
        <f>IF(J117=1,C117,IF(J119=1,C119,IF(J121=1,C121,"")))</f>
        <v>広島</v>
      </c>
      <c r="P117" s="28" t="str">
        <f>IF(J117=1,D117,IF(J119=1,D119,IF(J121=1,D121,"")))</f>
        <v>廿日市クラブ</v>
      </c>
    </row>
    <row r="118" spans="1:16" s="1" customFormat="1" ht="12" customHeight="1" x14ac:dyDescent="0.3">
      <c r="A118" s="71"/>
      <c r="B118" s="13" t="s">
        <v>183</v>
      </c>
      <c r="C118" s="14" t="s">
        <v>12</v>
      </c>
      <c r="D118" s="15" t="s">
        <v>184</v>
      </c>
      <c r="E118" s="74"/>
      <c r="F118" s="75"/>
      <c r="G118" s="76"/>
      <c r="H118" s="81"/>
      <c r="I118" s="75"/>
      <c r="J118" s="76"/>
      <c r="M118" s="27">
        <v>152</v>
      </c>
      <c r="N118" s="28" t="str">
        <f>IF(J117=1,B118,IF(J119=1,B120,IF(J121=1,B122,"")))</f>
        <v>玉井　　勉</v>
      </c>
      <c r="O118" s="28" t="str">
        <f>IF(J117=1,C118,IF(J119=1,C119,IF(J121=1,C122,"")))</f>
        <v>広島</v>
      </c>
      <c r="P118" s="28" t="str">
        <f>IF(J117=1,D118,IF(J119=1,D120,IF(J121=1,D122,"")))</f>
        <v>藤の木クラブ</v>
      </c>
    </row>
    <row r="119" spans="1:16" s="1" customFormat="1" ht="12" customHeight="1" x14ac:dyDescent="0.3">
      <c r="A119" s="70">
        <v>45</v>
      </c>
      <c r="B119" s="9" t="s">
        <v>185</v>
      </c>
      <c r="C119" s="72" t="s">
        <v>95</v>
      </c>
      <c r="D119" s="11" t="s">
        <v>186</v>
      </c>
      <c r="E119" s="88" t="s">
        <v>232</v>
      </c>
      <c r="F119" s="94"/>
      <c r="G119" s="76" t="s">
        <v>231</v>
      </c>
      <c r="H119" s="97" t="str">
        <f t="shared" ref="H119" si="29">COUNTIF(E119:G120,"④")&amp;"/"&amp;2</f>
        <v>2/2</v>
      </c>
      <c r="I119" s="75"/>
      <c r="J119" s="76">
        <v>1</v>
      </c>
      <c r="M119" s="27">
        <v>153</v>
      </c>
    </row>
    <row r="120" spans="1:16" s="1" customFormat="1" ht="12" customHeight="1" x14ac:dyDescent="0.3">
      <c r="A120" s="71"/>
      <c r="B120" s="13" t="s">
        <v>187</v>
      </c>
      <c r="C120" s="73"/>
      <c r="D120" s="15" t="s">
        <v>96</v>
      </c>
      <c r="E120" s="88"/>
      <c r="F120" s="94"/>
      <c r="G120" s="76"/>
      <c r="H120" s="98"/>
      <c r="I120" s="75"/>
      <c r="J120" s="76"/>
      <c r="M120" s="27">
        <v>154</v>
      </c>
    </row>
    <row r="121" spans="1:16" s="1" customFormat="1" ht="12" customHeight="1" x14ac:dyDescent="0.3">
      <c r="A121" s="84">
        <v>46</v>
      </c>
      <c r="B121" s="17" t="s">
        <v>188</v>
      </c>
      <c r="C121" s="86" t="s">
        <v>16</v>
      </c>
      <c r="D121" s="18" t="s">
        <v>189</v>
      </c>
      <c r="E121" s="88" t="s">
        <v>233</v>
      </c>
      <c r="F121" s="75">
        <v>3</v>
      </c>
      <c r="G121" s="91"/>
      <c r="H121" s="97" t="str">
        <f t="shared" ref="H121" si="30">COUNTIF(E121:G122,"④")&amp;"/"&amp;2</f>
        <v>1/2</v>
      </c>
      <c r="I121" s="75"/>
      <c r="J121" s="76">
        <v>2</v>
      </c>
      <c r="M121" s="27">
        <v>155</v>
      </c>
    </row>
    <row r="122" spans="1:16" s="1" customFormat="1" ht="12" customHeight="1" x14ac:dyDescent="0.3">
      <c r="A122" s="85"/>
      <c r="B122" s="19" t="s">
        <v>190</v>
      </c>
      <c r="C122" s="87"/>
      <c r="D122" s="21" t="s">
        <v>191</v>
      </c>
      <c r="E122" s="89"/>
      <c r="F122" s="90"/>
      <c r="G122" s="92"/>
      <c r="H122" s="102"/>
      <c r="I122" s="90"/>
      <c r="J122" s="79"/>
      <c r="M122" s="27">
        <v>156</v>
      </c>
    </row>
    <row r="123" spans="1:16" s="1" customFormat="1" ht="6" customHeight="1" x14ac:dyDescent="0.3">
      <c r="A123" s="8"/>
      <c r="B123" s="8"/>
      <c r="C123" s="8"/>
      <c r="D123" s="8"/>
      <c r="E123" s="12"/>
      <c r="F123" s="12"/>
      <c r="G123" s="12"/>
      <c r="H123" s="12"/>
      <c r="I123" s="12"/>
      <c r="J123" s="12"/>
      <c r="M123" s="27">
        <v>157</v>
      </c>
    </row>
    <row r="124" spans="1:16" s="1" customFormat="1" ht="12" customHeight="1" x14ac:dyDescent="0.3">
      <c r="A124" s="2">
        <v>16</v>
      </c>
      <c r="B124" s="3" t="s">
        <v>1</v>
      </c>
      <c r="C124" s="4" t="s">
        <v>2</v>
      </c>
      <c r="D124" s="5" t="s">
        <v>3</v>
      </c>
      <c r="E124" s="32">
        <f>A125</f>
        <v>47</v>
      </c>
      <c r="F124" s="6">
        <f>A125+1</f>
        <v>48</v>
      </c>
      <c r="G124" s="7">
        <f>A125+2</f>
        <v>49</v>
      </c>
      <c r="H124" s="33" t="s">
        <v>4</v>
      </c>
      <c r="I124" s="6" t="s">
        <v>5</v>
      </c>
      <c r="J124" s="7" t="s">
        <v>6</v>
      </c>
      <c r="M124" s="27">
        <v>160</v>
      </c>
    </row>
    <row r="125" spans="1:16" s="1" customFormat="1" ht="12" customHeight="1" x14ac:dyDescent="0.3">
      <c r="A125" s="70">
        <v>47</v>
      </c>
      <c r="B125" s="9" t="s">
        <v>192</v>
      </c>
      <c r="C125" s="10" t="s">
        <v>193</v>
      </c>
      <c r="D125" s="11" t="s">
        <v>194</v>
      </c>
      <c r="E125" s="74"/>
      <c r="F125" s="75" t="s">
        <v>231</v>
      </c>
      <c r="G125" s="76" t="s">
        <v>231</v>
      </c>
      <c r="H125" s="80" t="str">
        <f>COUNTIF(E125:G126,"④")&amp;"/"&amp;2</f>
        <v>2/2</v>
      </c>
      <c r="I125" s="75"/>
      <c r="J125" s="76">
        <v>1</v>
      </c>
      <c r="M125" s="27">
        <v>161</v>
      </c>
      <c r="N125" s="28" t="str">
        <f>IF(J125=1,B125,IF(J127=1,B127,IF(J129=1,B129,"")))</f>
        <v>新開　　均</v>
      </c>
      <c r="O125" s="28" t="str">
        <f>IF(J125=1,C125,IF(J127=1,C127,IF(J129=1,C129,"")))</f>
        <v>徳島</v>
      </c>
      <c r="P125" s="28" t="str">
        <f>IF(J125=1,D125,IF(J127=1,D127,IF(J129=1,D129,"")))</f>
        <v>永遠クラブ</v>
      </c>
    </row>
    <row r="126" spans="1:16" s="1" customFormat="1" ht="12" customHeight="1" x14ac:dyDescent="0.3">
      <c r="A126" s="71"/>
      <c r="B126" s="13" t="s">
        <v>195</v>
      </c>
      <c r="C126" s="14" t="s">
        <v>40</v>
      </c>
      <c r="D126" s="15" t="s">
        <v>196</v>
      </c>
      <c r="E126" s="74"/>
      <c r="F126" s="75"/>
      <c r="G126" s="76"/>
      <c r="H126" s="81"/>
      <c r="I126" s="75"/>
      <c r="J126" s="76"/>
      <c r="M126" s="27">
        <v>162</v>
      </c>
      <c r="N126" s="28" t="str">
        <f>IF(J125=1,B126,IF(J127=1,B128,IF(J129=1,B130,"")))</f>
        <v>伴戸　明己</v>
      </c>
      <c r="O126" s="28" t="str">
        <f>IF(J125=1,C126,IF(J127=1,C128,IF(J129=1,C130,"")))</f>
        <v>北海道</v>
      </c>
      <c r="P126" s="28" t="str">
        <f>IF(J125=1,D126,IF(J127=1,D128,IF(J129=1,D130,"")))</f>
        <v>札幌白石クラブ</v>
      </c>
    </row>
    <row r="127" spans="1:16" s="1" customFormat="1" ht="12" customHeight="1" x14ac:dyDescent="0.3">
      <c r="A127" s="70">
        <v>48</v>
      </c>
      <c r="B127" s="9" t="s">
        <v>197</v>
      </c>
      <c r="C127" s="72" t="s">
        <v>86</v>
      </c>
      <c r="D127" s="11" t="s">
        <v>198</v>
      </c>
      <c r="E127" s="88">
        <v>0</v>
      </c>
      <c r="F127" s="94"/>
      <c r="G127" s="76" t="s">
        <v>231</v>
      </c>
      <c r="H127" s="97" t="str">
        <f t="shared" ref="H127" si="31">COUNTIF(E127:G128,"④")&amp;"/"&amp;2</f>
        <v>1/2</v>
      </c>
      <c r="I127" s="75"/>
      <c r="J127" s="76">
        <v>2</v>
      </c>
      <c r="M127" s="27">
        <v>163</v>
      </c>
    </row>
    <row r="128" spans="1:16" s="1" customFormat="1" ht="12" customHeight="1" x14ac:dyDescent="0.3">
      <c r="A128" s="71"/>
      <c r="B128" s="13" t="s">
        <v>199</v>
      </c>
      <c r="C128" s="73"/>
      <c r="D128" s="15" t="s">
        <v>200</v>
      </c>
      <c r="E128" s="88"/>
      <c r="F128" s="94"/>
      <c r="G128" s="76"/>
      <c r="H128" s="98"/>
      <c r="I128" s="75"/>
      <c r="J128" s="76"/>
      <c r="M128" s="27">
        <v>164</v>
      </c>
    </row>
    <row r="129" spans="1:13" s="1" customFormat="1" ht="12" customHeight="1" x14ac:dyDescent="0.3">
      <c r="A129" s="84">
        <v>49</v>
      </c>
      <c r="B129" s="17" t="s">
        <v>201</v>
      </c>
      <c r="C129" s="86" t="s">
        <v>45</v>
      </c>
      <c r="D129" s="103" t="s">
        <v>202</v>
      </c>
      <c r="E129" s="88">
        <v>0</v>
      </c>
      <c r="F129" s="75">
        <v>2</v>
      </c>
      <c r="G129" s="91"/>
      <c r="H129" s="97" t="str">
        <f t="shared" ref="H129" si="32">COUNTIF(E129:G130,"④")&amp;"/"&amp;2</f>
        <v>0/2</v>
      </c>
      <c r="I129" s="75"/>
      <c r="J129" s="76">
        <v>3</v>
      </c>
      <c r="M129" s="27">
        <v>165</v>
      </c>
    </row>
    <row r="130" spans="1:13" s="1" customFormat="1" ht="12" customHeight="1" x14ac:dyDescent="0.3">
      <c r="A130" s="85"/>
      <c r="B130" s="19" t="s">
        <v>203</v>
      </c>
      <c r="C130" s="87"/>
      <c r="D130" s="104"/>
      <c r="E130" s="89"/>
      <c r="F130" s="90"/>
      <c r="G130" s="92"/>
      <c r="H130" s="102"/>
      <c r="I130" s="90"/>
      <c r="J130" s="79"/>
      <c r="M130" s="27">
        <v>166</v>
      </c>
    </row>
    <row r="131" spans="1:13" s="1" customFormat="1" ht="12" customHeight="1" x14ac:dyDescent="0.3">
      <c r="A131" s="8"/>
      <c r="B131" s="22"/>
      <c r="C131" s="22"/>
      <c r="D131" s="23"/>
      <c r="E131" s="24"/>
      <c r="F131" s="24"/>
      <c r="G131" s="24"/>
      <c r="H131" s="24"/>
      <c r="I131" s="24"/>
      <c r="J131" s="24"/>
    </row>
    <row r="132" spans="1:13" s="1" customFormat="1" ht="12" customHeight="1" x14ac:dyDescent="0.3">
      <c r="A132" s="8"/>
      <c r="B132" s="22"/>
      <c r="C132" s="22"/>
      <c r="D132" s="23"/>
      <c r="E132" s="24"/>
      <c r="F132" s="24"/>
      <c r="G132" s="24"/>
      <c r="H132" s="24"/>
      <c r="I132" s="24"/>
      <c r="J132" s="24"/>
    </row>
    <row r="133" spans="1:13" ht="12" customHeight="1" x14ac:dyDescent="0.3"/>
    <row r="134" spans="1:13" ht="14.4" customHeight="1" x14ac:dyDescent="0.3"/>
    <row r="135" spans="1:13" ht="14.4" customHeight="1" x14ac:dyDescent="0.3"/>
    <row r="136" spans="1:13" ht="14.4" customHeight="1" x14ac:dyDescent="0.3"/>
    <row r="137" spans="1:13" ht="14.4" customHeight="1" x14ac:dyDescent="0.3"/>
  </sheetData>
  <mergeCells count="397">
    <mergeCell ref="J129:J130"/>
    <mergeCell ref="I127:I128"/>
    <mergeCell ref="J127:J128"/>
    <mergeCell ref="A129:A130"/>
    <mergeCell ref="C129:C130"/>
    <mergeCell ref="D129:D130"/>
    <mergeCell ref="E129:E130"/>
    <mergeCell ref="F129:F130"/>
    <mergeCell ref="G129:G130"/>
    <mergeCell ref="H129:H130"/>
    <mergeCell ref="I129:I130"/>
    <mergeCell ref="A127:A128"/>
    <mergeCell ref="C127:C128"/>
    <mergeCell ref="E127:E128"/>
    <mergeCell ref="F127:F128"/>
    <mergeCell ref="G127:G128"/>
    <mergeCell ref="H127:H128"/>
    <mergeCell ref="I121:I122"/>
    <mergeCell ref="J121:J122"/>
    <mergeCell ref="A125:A126"/>
    <mergeCell ref="E125:E126"/>
    <mergeCell ref="F125:F126"/>
    <mergeCell ref="G125:G126"/>
    <mergeCell ref="H125:H126"/>
    <mergeCell ref="I125:I126"/>
    <mergeCell ref="J125:J126"/>
    <mergeCell ref="A121:A122"/>
    <mergeCell ref="C121:C122"/>
    <mergeCell ref="E121:E122"/>
    <mergeCell ref="F121:F122"/>
    <mergeCell ref="G121:G122"/>
    <mergeCell ref="H121:H122"/>
    <mergeCell ref="A119:A120"/>
    <mergeCell ref="C119:C120"/>
    <mergeCell ref="E119:E120"/>
    <mergeCell ref="F119:F120"/>
    <mergeCell ref="G119:G120"/>
    <mergeCell ref="H119:H120"/>
    <mergeCell ref="I119:I120"/>
    <mergeCell ref="J119:J120"/>
    <mergeCell ref="A117:A118"/>
    <mergeCell ref="E117:E118"/>
    <mergeCell ref="F117:F118"/>
    <mergeCell ref="G117:G118"/>
    <mergeCell ref="H117:H118"/>
    <mergeCell ref="I117:I118"/>
    <mergeCell ref="A113:A114"/>
    <mergeCell ref="C113:C114"/>
    <mergeCell ref="E113:E114"/>
    <mergeCell ref="F113:F114"/>
    <mergeCell ref="G113:G114"/>
    <mergeCell ref="H113:H114"/>
    <mergeCell ref="I113:I114"/>
    <mergeCell ref="J113:J114"/>
    <mergeCell ref="J117:J118"/>
    <mergeCell ref="H109:H110"/>
    <mergeCell ref="I109:I110"/>
    <mergeCell ref="J109:J110"/>
    <mergeCell ref="A111:A112"/>
    <mergeCell ref="C111:C112"/>
    <mergeCell ref="E111:E112"/>
    <mergeCell ref="F111:F112"/>
    <mergeCell ref="G111:G112"/>
    <mergeCell ref="H111:H112"/>
    <mergeCell ref="I111:I112"/>
    <mergeCell ref="A109:A110"/>
    <mergeCell ref="C109:C110"/>
    <mergeCell ref="D109:D110"/>
    <mergeCell ref="E109:E110"/>
    <mergeCell ref="F109:F110"/>
    <mergeCell ref="G109:G110"/>
    <mergeCell ref="J111:J112"/>
    <mergeCell ref="A105:A106"/>
    <mergeCell ref="C105:C106"/>
    <mergeCell ref="E105:E106"/>
    <mergeCell ref="F105:F106"/>
    <mergeCell ref="G105:G106"/>
    <mergeCell ref="H105:H106"/>
    <mergeCell ref="I105:I106"/>
    <mergeCell ref="J105:J106"/>
    <mergeCell ref="A103:A104"/>
    <mergeCell ref="C103:C104"/>
    <mergeCell ref="E103:E104"/>
    <mergeCell ref="F103:F104"/>
    <mergeCell ref="G103:G104"/>
    <mergeCell ref="H103:H104"/>
    <mergeCell ref="A101:A102"/>
    <mergeCell ref="C101:C102"/>
    <mergeCell ref="E101:E102"/>
    <mergeCell ref="F101:F102"/>
    <mergeCell ref="G101:G102"/>
    <mergeCell ref="H101:H102"/>
    <mergeCell ref="I101:I102"/>
    <mergeCell ref="J101:J102"/>
    <mergeCell ref="I103:I104"/>
    <mergeCell ref="J103:J104"/>
    <mergeCell ref="I95:I96"/>
    <mergeCell ref="J95:J96"/>
    <mergeCell ref="A97:A98"/>
    <mergeCell ref="C97:C98"/>
    <mergeCell ref="D97:D98"/>
    <mergeCell ref="E97:E98"/>
    <mergeCell ref="F97:F98"/>
    <mergeCell ref="G97:G98"/>
    <mergeCell ref="H97:H98"/>
    <mergeCell ref="I97:I98"/>
    <mergeCell ref="A95:A96"/>
    <mergeCell ref="C95:C96"/>
    <mergeCell ref="E95:E96"/>
    <mergeCell ref="F95:F96"/>
    <mergeCell ref="G95:G96"/>
    <mergeCell ref="H95:H96"/>
    <mergeCell ref="J97:J98"/>
    <mergeCell ref="A93:A94"/>
    <mergeCell ref="C93:C94"/>
    <mergeCell ref="D93:D94"/>
    <mergeCell ref="E93:E94"/>
    <mergeCell ref="F93:F94"/>
    <mergeCell ref="G93:G94"/>
    <mergeCell ref="H93:H94"/>
    <mergeCell ref="I93:I94"/>
    <mergeCell ref="J93:J94"/>
    <mergeCell ref="H87:H88"/>
    <mergeCell ref="I87:I88"/>
    <mergeCell ref="J87:J88"/>
    <mergeCell ref="A89:A90"/>
    <mergeCell ref="C89:C90"/>
    <mergeCell ref="E89:E90"/>
    <mergeCell ref="F89:F90"/>
    <mergeCell ref="G89:G90"/>
    <mergeCell ref="H89:H90"/>
    <mergeCell ref="I89:I90"/>
    <mergeCell ref="A87:A88"/>
    <mergeCell ref="C87:C88"/>
    <mergeCell ref="E87:E88"/>
    <mergeCell ref="F87:F88"/>
    <mergeCell ref="G87:G88"/>
    <mergeCell ref="J89:J90"/>
    <mergeCell ref="H81:H82"/>
    <mergeCell ref="I81:I82"/>
    <mergeCell ref="J81:J82"/>
    <mergeCell ref="A85:A86"/>
    <mergeCell ref="E85:E86"/>
    <mergeCell ref="F85:F86"/>
    <mergeCell ref="G85:G86"/>
    <mergeCell ref="H85:H86"/>
    <mergeCell ref="I85:I86"/>
    <mergeCell ref="J85:J86"/>
    <mergeCell ref="A81:A82"/>
    <mergeCell ref="C81:C82"/>
    <mergeCell ref="E81:E82"/>
    <mergeCell ref="F81:F82"/>
    <mergeCell ref="G81:G82"/>
    <mergeCell ref="I77:I78"/>
    <mergeCell ref="J77:J78"/>
    <mergeCell ref="A79:A80"/>
    <mergeCell ref="E79:E80"/>
    <mergeCell ref="F79:F80"/>
    <mergeCell ref="G79:G80"/>
    <mergeCell ref="H79:H80"/>
    <mergeCell ref="I79:I80"/>
    <mergeCell ref="J79:J80"/>
    <mergeCell ref="A77:A78"/>
    <mergeCell ref="C77:C78"/>
    <mergeCell ref="E77:E78"/>
    <mergeCell ref="F77:F78"/>
    <mergeCell ref="G77:G78"/>
    <mergeCell ref="H77:H78"/>
    <mergeCell ref="J71:J72"/>
    <mergeCell ref="A73:A74"/>
    <mergeCell ref="E73:E74"/>
    <mergeCell ref="F73:F74"/>
    <mergeCell ref="G73:G74"/>
    <mergeCell ref="H73:H74"/>
    <mergeCell ref="I73:I74"/>
    <mergeCell ref="J73:J74"/>
    <mergeCell ref="A71:A72"/>
    <mergeCell ref="E71:E72"/>
    <mergeCell ref="F71:F72"/>
    <mergeCell ref="G71:G72"/>
    <mergeCell ref="H71:H72"/>
    <mergeCell ref="I71:I72"/>
    <mergeCell ref="A67:J67"/>
    <mergeCell ref="A69:A70"/>
    <mergeCell ref="C69:C70"/>
    <mergeCell ref="E69:E70"/>
    <mergeCell ref="F69:F70"/>
    <mergeCell ref="G69:G70"/>
    <mergeCell ref="H69:H70"/>
    <mergeCell ref="I69:I70"/>
    <mergeCell ref="J69:J70"/>
    <mergeCell ref="I63:I64"/>
    <mergeCell ref="J63:J64"/>
    <mergeCell ref="A65:A66"/>
    <mergeCell ref="C65:C66"/>
    <mergeCell ref="D65:D66"/>
    <mergeCell ref="E65:E66"/>
    <mergeCell ref="F65:F66"/>
    <mergeCell ref="G65:G66"/>
    <mergeCell ref="H65:H66"/>
    <mergeCell ref="I65:I66"/>
    <mergeCell ref="A63:A64"/>
    <mergeCell ref="C63:C64"/>
    <mergeCell ref="E63:E64"/>
    <mergeCell ref="F63:F64"/>
    <mergeCell ref="G63:G64"/>
    <mergeCell ref="H63:H64"/>
    <mergeCell ref="J65:J66"/>
    <mergeCell ref="I57:I58"/>
    <mergeCell ref="J57:J58"/>
    <mergeCell ref="A61:A62"/>
    <mergeCell ref="E61:E62"/>
    <mergeCell ref="F61:F62"/>
    <mergeCell ref="G61:G62"/>
    <mergeCell ref="H61:H62"/>
    <mergeCell ref="I61:I62"/>
    <mergeCell ref="J61:J62"/>
    <mergeCell ref="A57:A58"/>
    <mergeCell ref="C57:C58"/>
    <mergeCell ref="E57:E58"/>
    <mergeCell ref="F57:F58"/>
    <mergeCell ref="G57:G58"/>
    <mergeCell ref="H57:H58"/>
    <mergeCell ref="J53:J54"/>
    <mergeCell ref="A55:A56"/>
    <mergeCell ref="E55:E56"/>
    <mergeCell ref="F55:F56"/>
    <mergeCell ref="G55:G56"/>
    <mergeCell ref="H55:H56"/>
    <mergeCell ref="I55:I56"/>
    <mergeCell ref="J55:J56"/>
    <mergeCell ref="H49:H50"/>
    <mergeCell ref="I49:I50"/>
    <mergeCell ref="J49:J50"/>
    <mergeCell ref="A53:A54"/>
    <mergeCell ref="C53:C54"/>
    <mergeCell ref="E53:E54"/>
    <mergeCell ref="F53:F54"/>
    <mergeCell ref="G53:G54"/>
    <mergeCell ref="H53:H54"/>
    <mergeCell ref="I53:I54"/>
    <mergeCell ref="A49:A50"/>
    <mergeCell ref="C49:C50"/>
    <mergeCell ref="D49:D50"/>
    <mergeCell ref="E49:E50"/>
    <mergeCell ref="F49:F50"/>
    <mergeCell ref="G49:G50"/>
    <mergeCell ref="A47:A48"/>
    <mergeCell ref="C47:C48"/>
    <mergeCell ref="E47:E48"/>
    <mergeCell ref="F47:F48"/>
    <mergeCell ref="G47:G48"/>
    <mergeCell ref="H47:H48"/>
    <mergeCell ref="I47:I48"/>
    <mergeCell ref="J47:J48"/>
    <mergeCell ref="A45:A46"/>
    <mergeCell ref="E45:E46"/>
    <mergeCell ref="F45:F46"/>
    <mergeCell ref="G45:G46"/>
    <mergeCell ref="H45:H46"/>
    <mergeCell ref="I45:I46"/>
    <mergeCell ref="A41:A42"/>
    <mergeCell ref="C41:C42"/>
    <mergeCell ref="E41:E42"/>
    <mergeCell ref="F41:F42"/>
    <mergeCell ref="G41:G42"/>
    <mergeCell ref="H41:H42"/>
    <mergeCell ref="I41:I42"/>
    <mergeCell ref="J41:J42"/>
    <mergeCell ref="J45:J46"/>
    <mergeCell ref="I37:I38"/>
    <mergeCell ref="J37:J38"/>
    <mergeCell ref="A39:A40"/>
    <mergeCell ref="C39:C40"/>
    <mergeCell ref="D39:D40"/>
    <mergeCell ref="E39:E40"/>
    <mergeCell ref="F39:F40"/>
    <mergeCell ref="G39:G40"/>
    <mergeCell ref="H39:H40"/>
    <mergeCell ref="I39:I40"/>
    <mergeCell ref="A37:A38"/>
    <mergeCell ref="C37:C38"/>
    <mergeCell ref="E37:E38"/>
    <mergeCell ref="F37:F38"/>
    <mergeCell ref="G37:G38"/>
    <mergeCell ref="H37:H38"/>
    <mergeCell ref="J39:J40"/>
    <mergeCell ref="I31:I32"/>
    <mergeCell ref="J31:J32"/>
    <mergeCell ref="A33:A34"/>
    <mergeCell ref="C33:C34"/>
    <mergeCell ref="E33:E34"/>
    <mergeCell ref="F33:F34"/>
    <mergeCell ref="G33:G34"/>
    <mergeCell ref="H33:H34"/>
    <mergeCell ref="I33:I34"/>
    <mergeCell ref="J33:J34"/>
    <mergeCell ref="A31:A32"/>
    <mergeCell ref="C31:C32"/>
    <mergeCell ref="E31:E32"/>
    <mergeCell ref="F31:F32"/>
    <mergeCell ref="G31:G32"/>
    <mergeCell ref="H31:H32"/>
    <mergeCell ref="J25:J26"/>
    <mergeCell ref="A29:A30"/>
    <mergeCell ref="C29:C30"/>
    <mergeCell ref="D29:D30"/>
    <mergeCell ref="E29:E30"/>
    <mergeCell ref="F29:F30"/>
    <mergeCell ref="G29:G30"/>
    <mergeCell ref="H29:H30"/>
    <mergeCell ref="I29:I30"/>
    <mergeCell ref="J29:J30"/>
    <mergeCell ref="A25:A26"/>
    <mergeCell ref="E25:E26"/>
    <mergeCell ref="F25:F26"/>
    <mergeCell ref="G25:G26"/>
    <mergeCell ref="H25:H26"/>
    <mergeCell ref="I25:I26"/>
    <mergeCell ref="J21:J22"/>
    <mergeCell ref="A23:A24"/>
    <mergeCell ref="E23:E24"/>
    <mergeCell ref="F23:F24"/>
    <mergeCell ref="G23:G24"/>
    <mergeCell ref="H23:H24"/>
    <mergeCell ref="I23:I24"/>
    <mergeCell ref="J23:J24"/>
    <mergeCell ref="I17:I18"/>
    <mergeCell ref="J17:J18"/>
    <mergeCell ref="K17:K18"/>
    <mergeCell ref="A21:A22"/>
    <mergeCell ref="C21:C22"/>
    <mergeCell ref="E21:E22"/>
    <mergeCell ref="F21:F22"/>
    <mergeCell ref="G21:G22"/>
    <mergeCell ref="H21:H22"/>
    <mergeCell ref="I21:I22"/>
    <mergeCell ref="H15:H16"/>
    <mergeCell ref="I15:I16"/>
    <mergeCell ref="J15:J16"/>
    <mergeCell ref="K15:K16"/>
    <mergeCell ref="A17:A18"/>
    <mergeCell ref="C17:C18"/>
    <mergeCell ref="E17:E18"/>
    <mergeCell ref="F17:F18"/>
    <mergeCell ref="G17:G18"/>
    <mergeCell ref="H17:H18"/>
    <mergeCell ref="A15:A16"/>
    <mergeCell ref="C15:C16"/>
    <mergeCell ref="D15:D16"/>
    <mergeCell ref="E15:E16"/>
    <mergeCell ref="F15:F16"/>
    <mergeCell ref="G15:G16"/>
    <mergeCell ref="K11:K12"/>
    <mergeCell ref="A13:A14"/>
    <mergeCell ref="C13:C14"/>
    <mergeCell ref="E13:E14"/>
    <mergeCell ref="F13:F14"/>
    <mergeCell ref="G13:G14"/>
    <mergeCell ref="H13:H14"/>
    <mergeCell ref="I13:I14"/>
    <mergeCell ref="J13:J14"/>
    <mergeCell ref="K13:K14"/>
    <mergeCell ref="J7:J8"/>
    <mergeCell ref="A11:A12"/>
    <mergeCell ref="E11:E12"/>
    <mergeCell ref="F11:F12"/>
    <mergeCell ref="G11:G12"/>
    <mergeCell ref="H11:H12"/>
    <mergeCell ref="I11:I12"/>
    <mergeCell ref="J11:J12"/>
    <mergeCell ref="H5:H6"/>
    <mergeCell ref="I5:I6"/>
    <mergeCell ref="J5:J6"/>
    <mergeCell ref="A7:A8"/>
    <mergeCell ref="C7:C8"/>
    <mergeCell ref="E7:E8"/>
    <mergeCell ref="F7:F8"/>
    <mergeCell ref="G7:G8"/>
    <mergeCell ref="H7:H8"/>
    <mergeCell ref="I7:I8"/>
    <mergeCell ref="A5:A6"/>
    <mergeCell ref="C5:C6"/>
    <mergeCell ref="D5:D6"/>
    <mergeCell ref="E5:E6"/>
    <mergeCell ref="F5:F6"/>
    <mergeCell ref="G5:G6"/>
    <mergeCell ref="A1:J1"/>
    <mergeCell ref="A3:A4"/>
    <mergeCell ref="C3:C4"/>
    <mergeCell ref="D3:D4"/>
    <mergeCell ref="E3:E4"/>
    <mergeCell ref="F3:F4"/>
    <mergeCell ref="G3:G4"/>
    <mergeCell ref="H3:H4"/>
    <mergeCell ref="I3:I4"/>
    <mergeCell ref="J3:J4"/>
  </mergeCells>
  <phoneticPr fontId="2"/>
  <printOptions horizontalCentered="1"/>
  <pageMargins left="0.39370078740157483" right="0.39370078740157483" top="0.39370078740157483" bottom="0.39370078740157483" header="0.31496062992125984" footer="0.31496062992125984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D76B14-77D7-4952-956E-9A234BEEB1DE}">
  <sheetPr>
    <tabColor rgb="FFFFFF00"/>
  </sheetPr>
  <dimension ref="A1:M42"/>
  <sheetViews>
    <sheetView tabSelected="1" view="pageBreakPreview" zoomScale="117" zoomScaleNormal="100" zoomScaleSheetLayoutView="117" workbookViewId="0">
      <selection activeCell="M14" sqref="M14"/>
    </sheetView>
  </sheetViews>
  <sheetFormatPr defaultRowHeight="18" x14ac:dyDescent="0.3"/>
  <cols>
    <col min="1" max="1" width="8.59765625" style="1" customWidth="1"/>
    <col min="3" max="3" width="8.8984375" customWidth="1"/>
    <col min="4" max="4" width="3.59765625" customWidth="1"/>
    <col min="5" max="5" width="14.09765625" customWidth="1"/>
    <col min="6" max="6" width="8.09765625" customWidth="1"/>
    <col min="7" max="7" width="21.09765625" customWidth="1"/>
    <col min="8" max="13" width="4.5" style="67" customWidth="1"/>
    <col min="14" max="14" width="3.09765625" customWidth="1"/>
  </cols>
  <sheetData>
    <row r="1" spans="1:13" s="1" customFormat="1" ht="24.6" customHeight="1" x14ac:dyDescent="0.3">
      <c r="C1" s="110" t="s">
        <v>205</v>
      </c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13" s="1" customFormat="1" ht="7.35" customHeight="1" x14ac:dyDescent="0.3">
      <c r="C2" s="29"/>
      <c r="D2" s="29"/>
      <c r="E2" s="29"/>
      <c r="F2" s="29"/>
      <c r="G2" s="29"/>
      <c r="H2" s="38"/>
      <c r="I2" s="38"/>
      <c r="J2" s="38"/>
      <c r="K2" s="38"/>
      <c r="L2" s="38"/>
      <c r="M2" s="38"/>
    </row>
    <row r="3" spans="1:13" s="1" customFormat="1" ht="18" customHeight="1" x14ac:dyDescent="0.3">
      <c r="C3" s="22" t="s">
        <v>206</v>
      </c>
      <c r="D3" s="22" t="s">
        <v>207</v>
      </c>
      <c r="E3" s="22" t="s">
        <v>208</v>
      </c>
      <c r="F3" s="111" t="s">
        <v>209</v>
      </c>
      <c r="G3" s="111"/>
      <c r="H3" s="38"/>
      <c r="I3" s="38"/>
      <c r="J3" s="38"/>
      <c r="K3" s="38"/>
      <c r="L3" s="38"/>
      <c r="M3" s="38"/>
    </row>
    <row r="4" spans="1:13" s="1" customFormat="1" ht="7.35" customHeight="1" x14ac:dyDescent="0.3">
      <c r="C4" s="29"/>
      <c r="D4" s="29"/>
      <c r="E4" s="29"/>
      <c r="F4" s="29"/>
      <c r="G4" s="29"/>
      <c r="H4" s="38"/>
      <c r="I4" s="38"/>
      <c r="J4" s="38"/>
      <c r="K4" s="38"/>
      <c r="L4" s="38"/>
      <c r="M4" s="38"/>
    </row>
    <row r="5" spans="1:13" s="1" customFormat="1" ht="21" customHeight="1" thickBot="1" x14ac:dyDescent="0.35">
      <c r="A5" s="1">
        <v>11</v>
      </c>
      <c r="C5" s="112" t="s">
        <v>210</v>
      </c>
      <c r="D5" s="112" t="s">
        <v>211</v>
      </c>
      <c r="E5" s="30" t="str">
        <f>VLOOKUP(A5,'65R'!$M:$P,2,0)</f>
        <v>小林 きみ子</v>
      </c>
      <c r="F5" s="108" t="str">
        <f>VLOOKUP(A5,'65R'!$M:$P,3,0)</f>
        <v>埼玉</v>
      </c>
      <c r="G5" s="108" t="str">
        <f>VLOOKUP(A5,'65R'!$M:$P,4,0)</f>
        <v>秩父COCクラブ</v>
      </c>
      <c r="H5" s="39"/>
      <c r="I5" s="40"/>
      <c r="J5" s="36"/>
      <c r="K5" s="36"/>
      <c r="L5" s="36"/>
      <c r="M5" s="36"/>
    </row>
    <row r="6" spans="1:13" s="1" customFormat="1" ht="21" customHeight="1" thickBot="1" x14ac:dyDescent="0.35">
      <c r="A6" s="1">
        <v>12</v>
      </c>
      <c r="C6" s="112"/>
      <c r="D6" s="112"/>
      <c r="E6" s="31" t="str">
        <f>VLOOKUP(A6,'65R'!$M:$P,2,0)</f>
        <v>小林　孝志</v>
      </c>
      <c r="F6" s="109"/>
      <c r="G6" s="109"/>
      <c r="H6" s="36"/>
      <c r="I6" s="41"/>
      <c r="J6" s="36"/>
      <c r="K6" s="36">
        <v>3</v>
      </c>
      <c r="L6" s="36"/>
      <c r="M6" s="36"/>
    </row>
    <row r="7" spans="1:13" s="1" customFormat="1" ht="21" customHeight="1" x14ac:dyDescent="0.3">
      <c r="A7" s="1">
        <v>21</v>
      </c>
      <c r="C7" s="112" t="s">
        <v>212</v>
      </c>
      <c r="D7" s="112" t="s">
        <v>211</v>
      </c>
      <c r="E7" s="30" t="str">
        <f>VLOOKUP(A7,'65R'!$M:$P,2,0)</f>
        <v>升田　政義</v>
      </c>
      <c r="F7" s="108" t="str">
        <f>VLOOKUP(A7,'65R'!$M:$P,3,0)</f>
        <v>石川</v>
      </c>
      <c r="G7" s="30" t="str">
        <f>VLOOKUP(A7,'65R'!$M:$P,4,0)</f>
        <v>かほくクラブ</v>
      </c>
      <c r="H7" s="36"/>
      <c r="I7" s="42"/>
      <c r="J7" s="43"/>
      <c r="K7" s="36"/>
      <c r="L7" s="36"/>
      <c r="M7" s="36"/>
    </row>
    <row r="8" spans="1:13" s="1" customFormat="1" ht="21" customHeight="1" thickBot="1" x14ac:dyDescent="0.35">
      <c r="A8" s="1">
        <v>22</v>
      </c>
      <c r="C8" s="112"/>
      <c r="D8" s="112"/>
      <c r="E8" s="31" t="str">
        <f>VLOOKUP(A8,'65R'!$M:$P,2,0)</f>
        <v>伊藤 真佐美</v>
      </c>
      <c r="F8" s="109"/>
      <c r="G8" s="31" t="str">
        <f>VLOOKUP(A8,'65R'!$M:$P,4,0)</f>
        <v>中能登町STA</v>
      </c>
      <c r="H8" s="44"/>
      <c r="I8" s="35">
        <v>0</v>
      </c>
      <c r="J8" s="34"/>
      <c r="K8" s="45"/>
      <c r="L8" s="36">
        <v>1</v>
      </c>
      <c r="M8" s="36"/>
    </row>
    <row r="9" spans="1:13" s="1" customFormat="1" ht="21" customHeight="1" thickBot="1" x14ac:dyDescent="0.35">
      <c r="A9" s="1">
        <v>31</v>
      </c>
      <c r="C9" s="112" t="s">
        <v>213</v>
      </c>
      <c r="D9" s="113" t="s">
        <v>211</v>
      </c>
      <c r="E9" s="30" t="str">
        <f>VLOOKUP(A9,'65R'!$M:$P,2,0)</f>
        <v>武士　典央</v>
      </c>
      <c r="F9" s="30" t="str">
        <f>VLOOKUP(A9,'65R'!$M:$P,3,0)</f>
        <v>東京</v>
      </c>
      <c r="G9" s="30" t="str">
        <f>VLOOKUP(A9,'65R'!$M:$P,4,0)</f>
        <v>江戸川クラブ</v>
      </c>
      <c r="H9" s="39"/>
      <c r="I9" s="40"/>
      <c r="J9" s="37"/>
      <c r="K9" s="34"/>
      <c r="L9" s="36"/>
      <c r="M9" s="36"/>
    </row>
    <row r="10" spans="1:13" s="1" customFormat="1" ht="21" customHeight="1" thickBot="1" x14ac:dyDescent="0.35">
      <c r="A10" s="1">
        <v>32</v>
      </c>
      <c r="C10" s="112"/>
      <c r="D10" s="114"/>
      <c r="E10" s="31" t="str">
        <f>VLOOKUP(A10,'65R'!$M:$P,2,0)</f>
        <v>菅井　洋子</v>
      </c>
      <c r="F10" s="31" t="str">
        <f>VLOOKUP(A10,'65R'!$M:$P,3,0)</f>
        <v>千葉</v>
      </c>
      <c r="G10" s="31" t="str">
        <f>VLOOKUP(A10,'65R'!$M:$P,4,0)</f>
        <v>明日香クラブ</v>
      </c>
      <c r="H10" s="46"/>
      <c r="I10" s="41"/>
      <c r="J10" s="47"/>
      <c r="K10" s="34"/>
      <c r="L10" s="36"/>
      <c r="M10" s="36"/>
    </row>
    <row r="11" spans="1:13" s="1" customFormat="1" ht="21" customHeight="1" x14ac:dyDescent="0.3">
      <c r="A11" s="1">
        <v>41</v>
      </c>
      <c r="C11" s="112" t="s">
        <v>214</v>
      </c>
      <c r="D11" s="112" t="s">
        <v>211</v>
      </c>
      <c r="E11" s="30" t="str">
        <f>VLOOKUP(A11,'65R'!$M:$P,2,0)</f>
        <v>工藤　恵美</v>
      </c>
      <c r="F11" s="108" t="str">
        <f>VLOOKUP(A11,'65R'!$M:$P,3,0)</f>
        <v>和歌山</v>
      </c>
      <c r="G11" s="30" t="str">
        <f>VLOOKUP(A11,'65R'!$M:$P,4,0)</f>
        <v>クリーンクラブ</v>
      </c>
      <c r="H11" s="48"/>
      <c r="I11" s="42"/>
      <c r="J11" s="36"/>
      <c r="K11" s="34"/>
      <c r="L11" s="36"/>
      <c r="M11" s="36"/>
    </row>
    <row r="12" spans="1:13" s="1" customFormat="1" ht="21" customHeight="1" thickBot="1" x14ac:dyDescent="0.35">
      <c r="A12" s="1">
        <v>42</v>
      </c>
      <c r="C12" s="112"/>
      <c r="D12" s="112"/>
      <c r="E12" s="31" t="str">
        <f>VLOOKUP(A12,'65R'!$M:$P,2,0)</f>
        <v>石井　　卓</v>
      </c>
      <c r="F12" s="109"/>
      <c r="G12" s="31" t="str">
        <f>VLOOKUP(A12,'65R'!$M:$P,4,0)</f>
        <v>和歌浦クラブ</v>
      </c>
      <c r="H12" s="36"/>
      <c r="I12" s="35">
        <v>0</v>
      </c>
      <c r="J12" s="36"/>
      <c r="K12" s="34"/>
      <c r="L12" s="36"/>
      <c r="M12" s="36">
        <v>2</v>
      </c>
    </row>
    <row r="13" spans="1:13" s="1" customFormat="1" ht="21" customHeight="1" x14ac:dyDescent="0.3">
      <c r="A13" s="1">
        <v>51</v>
      </c>
      <c r="C13" s="112" t="s">
        <v>215</v>
      </c>
      <c r="D13" s="115" t="s">
        <v>211</v>
      </c>
      <c r="E13" s="30" t="str">
        <f>VLOOKUP(A13,'65R'!$M:$P,2,0)</f>
        <v>高岡　幸子</v>
      </c>
      <c r="F13" s="108" t="str">
        <f>VLOOKUP(A13,'65R'!$M:$P,3,0)</f>
        <v>愛媛</v>
      </c>
      <c r="G13" s="30" t="str">
        <f>VLOOKUP(A13,'65R'!$M:$P,4,0)</f>
        <v>愛媛県レディース協会</v>
      </c>
      <c r="H13" s="36"/>
      <c r="I13" s="35">
        <v>3</v>
      </c>
      <c r="J13" s="36"/>
      <c r="K13" s="37"/>
      <c r="L13" s="68"/>
      <c r="M13" s="36"/>
    </row>
    <row r="14" spans="1:13" s="1" customFormat="1" ht="21" customHeight="1" thickBot="1" x14ac:dyDescent="0.35">
      <c r="A14" s="1">
        <v>52</v>
      </c>
      <c r="C14" s="112"/>
      <c r="D14" s="115"/>
      <c r="E14" s="31" t="str">
        <f>VLOOKUP(A14,'65R'!$M:$P,2,0)</f>
        <v>芝田　眞次</v>
      </c>
      <c r="F14" s="109"/>
      <c r="G14" s="31" t="str">
        <f>VLOOKUP(A14,'65R'!$M:$P,4,0)</f>
        <v>愛媛にぎたつクラブ</v>
      </c>
      <c r="H14" s="44"/>
      <c r="I14" s="49"/>
      <c r="J14" s="36"/>
      <c r="K14" s="37"/>
      <c r="L14" s="34"/>
      <c r="M14" s="36"/>
    </row>
    <row r="15" spans="1:13" s="1" customFormat="1" ht="21" customHeight="1" thickBot="1" x14ac:dyDescent="0.35">
      <c r="A15" s="1">
        <v>61</v>
      </c>
      <c r="C15" s="112" t="s">
        <v>216</v>
      </c>
      <c r="D15" s="112" t="s">
        <v>211</v>
      </c>
      <c r="E15" s="30" t="str">
        <f>VLOOKUP(A15,'65R'!$M:$P,2,0)</f>
        <v>神野　弓子</v>
      </c>
      <c r="F15" s="30" t="str">
        <f>VLOOKUP(A15,'65R'!$M:$P,3,0)</f>
        <v>愛知</v>
      </c>
      <c r="G15" s="30" t="str">
        <f>VLOOKUP(A15,'65R'!$M:$P,4,0)</f>
        <v>すみれクラブ</v>
      </c>
      <c r="H15" s="39"/>
      <c r="I15" s="40"/>
      <c r="J15" s="50"/>
      <c r="K15" s="37"/>
      <c r="L15" s="34"/>
      <c r="M15" s="36"/>
    </row>
    <row r="16" spans="1:13" s="1" customFormat="1" ht="21" customHeight="1" thickBot="1" x14ac:dyDescent="0.35">
      <c r="A16" s="1">
        <v>62</v>
      </c>
      <c r="C16" s="112"/>
      <c r="D16" s="112"/>
      <c r="E16" s="31" t="str">
        <f>VLOOKUP(A16,'65R'!$M:$P,2,0)</f>
        <v>山本　幸輝</v>
      </c>
      <c r="F16" s="31" t="str">
        <f>VLOOKUP(A16,'65R'!$M:$P,3,0)</f>
        <v>奈良</v>
      </c>
      <c r="G16" s="31" t="str">
        <f>VLOOKUP(A16,'65R'!$M:$P,4,0)</f>
        <v>シャープクラブ</v>
      </c>
      <c r="H16" s="36"/>
      <c r="I16" s="36"/>
      <c r="J16" s="37"/>
      <c r="K16" s="47"/>
      <c r="L16" s="34"/>
      <c r="M16" s="36"/>
    </row>
    <row r="17" spans="1:13" s="1" customFormat="1" ht="21" customHeight="1" x14ac:dyDescent="0.3">
      <c r="A17" s="1">
        <v>71</v>
      </c>
      <c r="C17" s="112" t="s">
        <v>217</v>
      </c>
      <c r="D17" s="113" t="s">
        <v>211</v>
      </c>
      <c r="E17" s="30" t="str">
        <f>VLOOKUP(A17,'65R'!$M:$P,2,0)</f>
        <v>天野　　誠</v>
      </c>
      <c r="F17" s="30" t="str">
        <f>VLOOKUP(A17,'65R'!$M:$P,3,0)</f>
        <v>愛知</v>
      </c>
      <c r="G17" s="30" t="str">
        <f>VLOOKUP(A17,'65R'!$M:$P,4,0)</f>
        <v>岡崎壮年クラブ</v>
      </c>
      <c r="H17" s="36"/>
      <c r="I17" s="36"/>
      <c r="J17" s="34">
        <v>1</v>
      </c>
      <c r="K17" s="36"/>
      <c r="L17" s="34"/>
      <c r="M17" s="36"/>
    </row>
    <row r="18" spans="1:13" s="1" customFormat="1" ht="21" customHeight="1" thickBot="1" x14ac:dyDescent="0.35">
      <c r="A18" s="1">
        <v>72</v>
      </c>
      <c r="C18" s="112"/>
      <c r="D18" s="114"/>
      <c r="E18" s="31" t="str">
        <f>VLOOKUP(A18,'65R'!$M:$P,2,0)</f>
        <v>中畑　淳子</v>
      </c>
      <c r="F18" s="31" t="str">
        <f>VLOOKUP(A18,'65R'!$M:$P,3,0)</f>
        <v>福岡</v>
      </c>
      <c r="G18" s="31" t="str">
        <f>VLOOKUP(A18,'65R'!$M:$P,4,0)</f>
        <v>北九州クラブ</v>
      </c>
      <c r="H18" s="44"/>
      <c r="I18" s="49"/>
      <c r="J18" s="34"/>
      <c r="K18" s="36"/>
      <c r="L18" s="34"/>
      <c r="M18" s="36"/>
    </row>
    <row r="19" spans="1:13" s="1" customFormat="1" ht="21" customHeight="1" thickBot="1" x14ac:dyDescent="0.35">
      <c r="A19" s="1">
        <v>81</v>
      </c>
      <c r="C19" s="112" t="s">
        <v>218</v>
      </c>
      <c r="D19" s="115" t="s">
        <v>211</v>
      </c>
      <c r="E19" s="30" t="str">
        <f>VLOOKUP(A19,'65R'!$M:$P,2,0)</f>
        <v>春日　君江</v>
      </c>
      <c r="F19" s="30" t="str">
        <f>VLOOKUP(A19,'65R'!$M:$P,3,0)</f>
        <v>東京</v>
      </c>
      <c r="G19" s="30" t="str">
        <f>VLOOKUP(A19,'65R'!$M:$P,4,0)</f>
        <v>チームＮＡＲＯ</v>
      </c>
      <c r="H19" s="39"/>
      <c r="I19" s="40"/>
      <c r="J19" s="51"/>
      <c r="K19" s="36">
        <v>2</v>
      </c>
      <c r="L19" s="34"/>
      <c r="M19" s="36"/>
    </row>
    <row r="20" spans="1:13" s="1" customFormat="1" ht="21" customHeight="1" thickBot="1" x14ac:dyDescent="0.35">
      <c r="A20" s="1">
        <v>82</v>
      </c>
      <c r="C20" s="112"/>
      <c r="D20" s="115"/>
      <c r="E20" s="31" t="str">
        <f>VLOOKUP(A20,'65R'!$M:$P,2,0)</f>
        <v>阿部　藤彦</v>
      </c>
      <c r="F20" s="31" t="str">
        <f>VLOOKUP(A20,'65R'!$M:$P,3,0)</f>
        <v>神奈川</v>
      </c>
      <c r="G20" s="31" t="str">
        <f>VLOOKUP(A20,'65R'!$M:$P,4,0)</f>
        <v>三菱重工相模原</v>
      </c>
      <c r="H20" s="36"/>
      <c r="I20" s="36"/>
      <c r="J20" s="36"/>
      <c r="K20" s="36"/>
      <c r="L20" s="34"/>
      <c r="M20" s="36"/>
    </row>
    <row r="21" spans="1:13" s="1" customFormat="1" ht="21" customHeight="1" thickBot="1" x14ac:dyDescent="0.35">
      <c r="A21" s="1">
        <v>91</v>
      </c>
      <c r="C21" s="112" t="s">
        <v>219</v>
      </c>
      <c r="D21" s="112" t="s">
        <v>211</v>
      </c>
      <c r="E21" s="30" t="str">
        <f>VLOOKUP(A21,'65R'!$M:$P,2,0)</f>
        <v>片山 栄二郎</v>
      </c>
      <c r="F21" s="108" t="str">
        <f>VLOOKUP(A21,'65R'!$M:$P,3,0)</f>
        <v>岡山</v>
      </c>
      <c r="G21" s="30" t="str">
        <f>VLOOKUP(A21,'65R'!$M:$P,4,0)</f>
        <v>粒江クラブ</v>
      </c>
      <c r="H21" s="39"/>
      <c r="I21" s="40"/>
      <c r="J21" s="36"/>
      <c r="K21" s="36"/>
      <c r="L21" s="37"/>
      <c r="M21" s="51"/>
    </row>
    <row r="22" spans="1:13" s="1" customFormat="1" ht="21" customHeight="1" thickBot="1" x14ac:dyDescent="0.35">
      <c r="A22" s="1">
        <v>92</v>
      </c>
      <c r="C22" s="112"/>
      <c r="D22" s="112"/>
      <c r="E22" s="31" t="str">
        <f>VLOOKUP(A22,'65R'!$M:$P,2,0)</f>
        <v>松本　厚子</v>
      </c>
      <c r="F22" s="109"/>
      <c r="G22" s="31" t="str">
        <f>VLOOKUP(A22,'65R'!$M:$P,4,0)</f>
        <v>高梁協会</v>
      </c>
      <c r="H22" s="46"/>
      <c r="I22" s="41"/>
      <c r="J22" s="52"/>
      <c r="K22" s="36"/>
      <c r="L22" s="37"/>
      <c r="M22" s="36"/>
    </row>
    <row r="23" spans="1:13" s="1" customFormat="1" ht="21" customHeight="1" x14ac:dyDescent="0.3">
      <c r="A23" s="1">
        <v>101</v>
      </c>
      <c r="C23" s="112" t="s">
        <v>220</v>
      </c>
      <c r="D23" s="113" t="s">
        <v>211</v>
      </c>
      <c r="E23" s="30" t="str">
        <f>VLOOKUP(A23,'65R'!$M:$P,2,0)</f>
        <v>水野 かずよ</v>
      </c>
      <c r="F23" s="108" t="str">
        <f>VLOOKUP(A23,'65R'!$M:$P,3,0)</f>
        <v>三重</v>
      </c>
      <c r="G23" s="30" t="str">
        <f>VLOOKUP(A23,'65R'!$M:$P,4,0)</f>
        <v>旭クラブ</v>
      </c>
      <c r="H23" s="48"/>
      <c r="I23" s="42"/>
      <c r="J23" s="53"/>
      <c r="K23" s="36"/>
      <c r="L23" s="37"/>
      <c r="M23" s="36"/>
    </row>
    <row r="24" spans="1:13" s="1" customFormat="1" ht="21" customHeight="1" thickBot="1" x14ac:dyDescent="0.35">
      <c r="A24" s="1">
        <v>102</v>
      </c>
      <c r="C24" s="112"/>
      <c r="D24" s="115"/>
      <c r="E24" s="31" t="str">
        <f>VLOOKUP(A24,'65R'!$M:$P,2,0)</f>
        <v>森中　祐作</v>
      </c>
      <c r="F24" s="109"/>
      <c r="G24" s="31" t="str">
        <f>VLOOKUP(A24,'65R'!$M:$P,4,0)</f>
        <v>上野クラブ</v>
      </c>
      <c r="H24" s="46"/>
      <c r="I24" s="36"/>
      <c r="J24" s="37">
        <v>1</v>
      </c>
      <c r="K24" s="36"/>
      <c r="L24" s="37">
        <v>3</v>
      </c>
      <c r="M24" s="36"/>
    </row>
    <row r="25" spans="1:13" s="1" customFormat="1" ht="21" customHeight="1" x14ac:dyDescent="0.3">
      <c r="A25" s="1">
        <v>111</v>
      </c>
      <c r="C25" s="112" t="s">
        <v>221</v>
      </c>
      <c r="D25" s="112" t="s">
        <v>211</v>
      </c>
      <c r="E25" s="30" t="str">
        <f>VLOOKUP(A25,'65R'!$M:$P,2,0)</f>
        <v>小森　稔信</v>
      </c>
      <c r="F25" s="30" t="str">
        <f>VLOOKUP(A25,'65R'!$M:$P,3,0)</f>
        <v>大阪</v>
      </c>
      <c r="G25" s="30" t="str">
        <f>VLOOKUP(A25,'65R'!$M:$P,4,0)</f>
        <v>堺連盟</v>
      </c>
      <c r="H25" s="46"/>
      <c r="I25" s="36"/>
      <c r="J25" s="34">
        <v>1</v>
      </c>
      <c r="K25" s="43"/>
      <c r="L25" s="37"/>
      <c r="M25" s="36"/>
    </row>
    <row r="26" spans="1:13" s="1" customFormat="1" ht="21" customHeight="1" thickBot="1" x14ac:dyDescent="0.35">
      <c r="A26" s="1">
        <v>112</v>
      </c>
      <c r="C26" s="112"/>
      <c r="D26" s="112"/>
      <c r="E26" s="31" t="str">
        <f>VLOOKUP(A26,'65R'!$M:$P,2,0)</f>
        <v>加藤 伊都子</v>
      </c>
      <c r="F26" s="31" t="str">
        <f>VLOOKUP(A26,'65R'!$M:$P,3,0)</f>
        <v>和歌山</v>
      </c>
      <c r="G26" s="31" t="str">
        <f>VLOOKUP(A26,'65R'!$M:$P,4,0)</f>
        <v>青葉クラブ</v>
      </c>
      <c r="H26" s="44"/>
      <c r="I26" s="49"/>
      <c r="J26" s="54"/>
      <c r="K26" s="34"/>
      <c r="L26" s="37"/>
      <c r="M26" s="36"/>
    </row>
    <row r="27" spans="1:13" s="1" customFormat="1" ht="21" customHeight="1" thickBot="1" x14ac:dyDescent="0.35">
      <c r="A27" s="1">
        <v>121</v>
      </c>
      <c r="C27" s="112" t="s">
        <v>222</v>
      </c>
      <c r="D27" s="115" t="s">
        <v>211</v>
      </c>
      <c r="E27" s="30" t="str">
        <f>VLOOKUP(A27,'65R'!$M:$P,2,0)</f>
        <v>岩月　美雪</v>
      </c>
      <c r="F27" s="108" t="str">
        <f>VLOOKUP(A27,'65R'!$M:$P,3,0)</f>
        <v>愛知</v>
      </c>
      <c r="G27" s="108" t="str">
        <f>VLOOKUP(A27,'65R'!$M:$P,4,0)</f>
        <v>岡崎壮年クラブ</v>
      </c>
      <c r="H27" s="39"/>
      <c r="I27" s="40"/>
      <c r="J27" s="55"/>
      <c r="K27" s="34">
        <v>3</v>
      </c>
      <c r="L27" s="116"/>
      <c r="M27" s="36"/>
    </row>
    <row r="28" spans="1:13" s="1" customFormat="1" ht="21" customHeight="1" thickBot="1" x14ac:dyDescent="0.35">
      <c r="A28" s="1">
        <v>122</v>
      </c>
      <c r="C28" s="112"/>
      <c r="D28" s="114"/>
      <c r="E28" s="31" t="str">
        <f>VLOOKUP(A28,'65R'!$M:$P,2,0)</f>
        <v>岩月　良弥</v>
      </c>
      <c r="F28" s="109"/>
      <c r="G28" s="109"/>
      <c r="H28" s="46"/>
      <c r="I28" s="36"/>
      <c r="J28" s="36"/>
      <c r="K28" s="34"/>
      <c r="L28" s="117"/>
      <c r="M28" s="36"/>
    </row>
    <row r="29" spans="1:13" s="1" customFormat="1" ht="21" customHeight="1" x14ac:dyDescent="0.3">
      <c r="A29" s="1">
        <v>131</v>
      </c>
      <c r="C29" s="112" t="s">
        <v>223</v>
      </c>
      <c r="D29" s="115" t="s">
        <v>211</v>
      </c>
      <c r="E29" s="30" t="str">
        <f>VLOOKUP(A29,'65R'!$M:$P,2,0)</f>
        <v>清水　信克</v>
      </c>
      <c r="F29" s="108" t="str">
        <f>VLOOKUP(A29,'65R'!$M:$P,3,0)</f>
        <v>滋賀</v>
      </c>
      <c r="G29" s="30" t="str">
        <f>VLOOKUP(A29,'65R'!$M:$P,4,0)</f>
        <v>大津市協会</v>
      </c>
      <c r="H29" s="46"/>
      <c r="I29" s="36"/>
      <c r="J29" s="36">
        <v>1</v>
      </c>
      <c r="K29" s="37"/>
      <c r="L29" s="36"/>
      <c r="M29" s="36"/>
    </row>
    <row r="30" spans="1:13" s="1" customFormat="1" ht="21" customHeight="1" thickBot="1" x14ac:dyDescent="0.35">
      <c r="A30" s="1">
        <v>132</v>
      </c>
      <c r="C30" s="112"/>
      <c r="D30" s="115"/>
      <c r="E30" s="31" t="str">
        <f>VLOOKUP(A30,'65R'!$M:$P,2,0)</f>
        <v>清水 志津子</v>
      </c>
      <c r="F30" s="109"/>
      <c r="G30" s="31" t="str">
        <f>VLOOKUP(A30,'65R'!$M:$P,4,0)</f>
        <v>志賀STC</v>
      </c>
      <c r="H30" s="44"/>
      <c r="I30" s="49"/>
      <c r="J30" s="45"/>
      <c r="K30" s="37">
        <v>2</v>
      </c>
      <c r="L30" s="36"/>
      <c r="M30" s="36"/>
    </row>
    <row r="31" spans="1:13" s="1" customFormat="1" ht="21" customHeight="1" thickBot="1" x14ac:dyDescent="0.35">
      <c r="A31" s="1">
        <v>141</v>
      </c>
      <c r="C31" s="112" t="s">
        <v>224</v>
      </c>
      <c r="D31" s="112" t="s">
        <v>211</v>
      </c>
      <c r="E31" s="30" t="str">
        <f>VLOOKUP(A31,'65R'!$M:$P,2,0)</f>
        <v>金子　由美</v>
      </c>
      <c r="F31" s="108" t="str">
        <f>VLOOKUP(A31,'65R'!$M:$P,3,0)</f>
        <v>神奈川</v>
      </c>
      <c r="G31" s="30" t="str">
        <f>VLOOKUP(A31,'65R'!$M:$P,4,0)</f>
        <v>横浜スマイル</v>
      </c>
      <c r="H31" s="56"/>
      <c r="I31" s="57"/>
      <c r="J31" s="58"/>
      <c r="K31" s="63"/>
      <c r="L31" s="38"/>
      <c r="M31" s="38"/>
    </row>
    <row r="32" spans="1:13" s="1" customFormat="1" ht="21" customHeight="1" thickBot="1" x14ac:dyDescent="0.35">
      <c r="A32" s="1">
        <v>142</v>
      </c>
      <c r="C32" s="112"/>
      <c r="D32" s="112"/>
      <c r="E32" s="31" t="str">
        <f>VLOOKUP(A32,'65R'!$M:$P,2,0)</f>
        <v>関和　栄次</v>
      </c>
      <c r="F32" s="109"/>
      <c r="G32" s="31" t="str">
        <f>VLOOKUP(A32,'65R'!$M:$P,4,0)</f>
        <v>厚木クラブ</v>
      </c>
      <c r="H32" s="60"/>
      <c r="I32" s="38"/>
      <c r="J32" s="59"/>
      <c r="K32" s="65"/>
      <c r="L32" s="38"/>
      <c r="M32" s="38"/>
    </row>
    <row r="33" spans="1:13" s="1" customFormat="1" ht="21" customHeight="1" x14ac:dyDescent="0.3">
      <c r="A33" s="1">
        <v>151</v>
      </c>
      <c r="C33" s="112" t="s">
        <v>225</v>
      </c>
      <c r="D33" s="113" t="s">
        <v>211</v>
      </c>
      <c r="E33" s="30" t="str">
        <f>VLOOKUP(A33,'65R'!$M:$P,2,0)</f>
        <v>水川　栄子</v>
      </c>
      <c r="F33" s="108" t="str">
        <f>VLOOKUP(A33,'65R'!$M:$P,3,0)</f>
        <v>広島</v>
      </c>
      <c r="G33" s="30" t="str">
        <f>VLOOKUP(A33,'65R'!$M:$P,4,0)</f>
        <v>廿日市クラブ</v>
      </c>
      <c r="H33" s="61"/>
      <c r="I33" s="62"/>
      <c r="J33" s="63">
        <v>1</v>
      </c>
      <c r="K33" s="64"/>
      <c r="L33" s="38"/>
      <c r="M33" s="38"/>
    </row>
    <row r="34" spans="1:13" s="1" customFormat="1" ht="21" customHeight="1" thickBot="1" x14ac:dyDescent="0.35">
      <c r="A34" s="1">
        <v>152</v>
      </c>
      <c r="C34" s="112"/>
      <c r="D34" s="114"/>
      <c r="E34" s="31" t="str">
        <f>VLOOKUP(A34,'65R'!$M:$P,2,0)</f>
        <v>玉井　　勉</v>
      </c>
      <c r="F34" s="109"/>
      <c r="G34" s="31" t="str">
        <f>VLOOKUP(A34,'65R'!$M:$P,4,0)</f>
        <v>藤の木クラブ</v>
      </c>
      <c r="H34" s="60"/>
      <c r="I34" s="59"/>
      <c r="J34" s="65"/>
      <c r="K34" s="38"/>
      <c r="L34" s="38"/>
      <c r="M34" s="38"/>
    </row>
    <row r="35" spans="1:13" s="1" customFormat="1" ht="21" customHeight="1" thickBot="1" x14ac:dyDescent="0.35">
      <c r="A35" s="1">
        <v>161</v>
      </c>
      <c r="C35" s="112" t="s">
        <v>226</v>
      </c>
      <c r="D35" s="113" t="s">
        <v>227</v>
      </c>
      <c r="E35" s="30" t="str">
        <f>VLOOKUP(A35,'65R'!$M:$P,2,0)</f>
        <v>新開　　均</v>
      </c>
      <c r="F35" s="30" t="str">
        <f>VLOOKUP(A35,'65R'!$M:$P,3,0)</f>
        <v>徳島</v>
      </c>
      <c r="G35" s="30" t="str">
        <f>VLOOKUP(A35,'65R'!$M:$P,4,0)</f>
        <v>永遠クラブ</v>
      </c>
      <c r="H35" s="56"/>
      <c r="I35" s="57"/>
      <c r="J35" s="66"/>
      <c r="K35" s="38"/>
      <c r="L35" s="38"/>
      <c r="M35" s="38"/>
    </row>
    <row r="36" spans="1:13" s="1" customFormat="1" ht="21" customHeight="1" x14ac:dyDescent="0.3">
      <c r="A36" s="1">
        <v>162</v>
      </c>
      <c r="C36" s="112"/>
      <c r="D36" s="114"/>
      <c r="E36" s="31" t="str">
        <f>VLOOKUP(A36,'65R'!$M:$P,2,0)</f>
        <v>伴戸　明己</v>
      </c>
      <c r="F36" s="31" t="str">
        <f>VLOOKUP(A36,'65R'!$M:$P,3,0)</f>
        <v>北海道</v>
      </c>
      <c r="G36" s="31" t="str">
        <f>VLOOKUP(A36,'65R'!$M:$P,4,0)</f>
        <v>札幌白石クラブ</v>
      </c>
      <c r="H36" s="38"/>
      <c r="I36" s="38"/>
      <c r="J36" s="38"/>
      <c r="K36" s="38"/>
      <c r="L36" s="38"/>
      <c r="M36" s="38"/>
    </row>
    <row r="37" spans="1:13" s="1" customFormat="1" ht="21" customHeight="1" x14ac:dyDescent="0.3">
      <c r="H37" s="38"/>
      <c r="I37" s="38"/>
      <c r="J37" s="38"/>
      <c r="K37" s="38"/>
      <c r="L37" s="38"/>
      <c r="M37" s="38"/>
    </row>
    <row r="38" spans="1:13" s="1" customFormat="1" ht="14.4" x14ac:dyDescent="0.3">
      <c r="H38" s="38"/>
      <c r="I38" s="38"/>
      <c r="J38" s="38"/>
      <c r="K38" s="38"/>
      <c r="L38" s="38"/>
      <c r="M38" s="38"/>
    </row>
    <row r="39" spans="1:13" x14ac:dyDescent="0.45">
      <c r="A39"/>
    </row>
    <row r="40" spans="1:13" x14ac:dyDescent="0.45">
      <c r="A40"/>
    </row>
    <row r="41" spans="1:13" x14ac:dyDescent="0.45">
      <c r="A41"/>
    </row>
    <row r="42" spans="1:13" x14ac:dyDescent="0.45">
      <c r="A42"/>
    </row>
  </sheetData>
  <mergeCells count="46">
    <mergeCell ref="C33:C34"/>
    <mergeCell ref="D33:D34"/>
    <mergeCell ref="C35:C36"/>
    <mergeCell ref="D35:D36"/>
    <mergeCell ref="C27:C28"/>
    <mergeCell ref="D27:D28"/>
    <mergeCell ref="C29:C30"/>
    <mergeCell ref="D29:D30"/>
    <mergeCell ref="C31:C32"/>
    <mergeCell ref="D31:D32"/>
    <mergeCell ref="C21:C22"/>
    <mergeCell ref="D21:D22"/>
    <mergeCell ref="C23:C24"/>
    <mergeCell ref="D23:D24"/>
    <mergeCell ref="C25:C26"/>
    <mergeCell ref="D25:D26"/>
    <mergeCell ref="C15:C16"/>
    <mergeCell ref="D15:D16"/>
    <mergeCell ref="C17:C18"/>
    <mergeCell ref="D17:D18"/>
    <mergeCell ref="C19:C20"/>
    <mergeCell ref="D19:D20"/>
    <mergeCell ref="C9:C10"/>
    <mergeCell ref="D9:D10"/>
    <mergeCell ref="C11:C12"/>
    <mergeCell ref="D11:D12"/>
    <mergeCell ref="C13:C14"/>
    <mergeCell ref="D13:D14"/>
    <mergeCell ref="C1:M1"/>
    <mergeCell ref="F3:G3"/>
    <mergeCell ref="C5:C6"/>
    <mergeCell ref="D5:D6"/>
    <mergeCell ref="C7:C8"/>
    <mergeCell ref="D7:D8"/>
    <mergeCell ref="F5:F6"/>
    <mergeCell ref="G5:G6"/>
    <mergeCell ref="F7:F8"/>
    <mergeCell ref="G27:G28"/>
    <mergeCell ref="F29:F30"/>
    <mergeCell ref="F31:F32"/>
    <mergeCell ref="F33:F34"/>
    <mergeCell ref="F11:F12"/>
    <mergeCell ref="F13:F14"/>
    <mergeCell ref="F21:F22"/>
    <mergeCell ref="F23:F24"/>
    <mergeCell ref="F27:F28"/>
  </mergeCells>
  <phoneticPr fontId="2"/>
  <printOptions horizontalCentered="1"/>
  <pageMargins left="0.39370078740157483" right="0.39370078740157483" top="0.39370078740157483" bottom="0.39370078740157483" header="0.31496062992125984" footer="0.31496062992125984"/>
  <pageSetup paperSize="9" scale="10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65R</vt:lpstr>
      <vt:lpstr>p37 65Ｔ</vt:lpstr>
      <vt:lpstr>'65R'!Print_Area</vt:lpstr>
      <vt:lpstr>'p37 65Ｔ'!Print_Area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卓也 西森</dc:creator>
  <cp:lastModifiedBy>daiki ishii</cp:lastModifiedBy>
  <cp:lastPrinted>2024-06-16T02:05:38Z</cp:lastPrinted>
  <dcterms:created xsi:type="dcterms:W3CDTF">2024-05-21T14:39:20Z</dcterms:created>
  <dcterms:modified xsi:type="dcterms:W3CDTF">2024-06-16T05:24:07Z</dcterms:modified>
</cp:coreProperties>
</file>